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2" Type="http://schemas.openxmlformats.org/package/2006/relationships/metadata/core-properties" Target="docProps/core.xml"/><Relationship Id="rId3" Type="http://schemas.openxmlformats.org/officeDocument/2006/relationships/extended-properties" Target="docProps/app.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21405"/>
  <workbookPr showInkAnnotation="0" codeName="ThisWorkbook" autoCompressPictures="0"/>
  <bookViews>
    <workbookView xWindow="0" yWindow="0" windowWidth="25600" windowHeight="15540" tabRatio="738" firstSheet="6" activeTab="10"/>
  </bookViews>
  <sheets>
    <sheet name="Overview" sheetId="13" r:id="rId1"/>
    <sheet name="Optimal Trip Results" sheetId="9" r:id="rId2"/>
    <sheet name="Decision Process Optimization" sheetId="7" r:id="rId3"/>
    <sheet name="Stated Rating Optimization" sheetId="14" r:id="rId4"/>
    <sheet name="No-Show Adjusted Sim." sheetId="1" r:id="rId5"/>
    <sheet name="CB_DATA_" sheetId="6" state="veryHidden" r:id="rId6"/>
    <sheet name="Cancun Weather Sim." sheetId="5" r:id="rId7"/>
    <sheet name="Alt. Matching Model" sheetId="12" r:id="rId8"/>
    <sheet name="Cancun Weather Data" sheetId="4" r:id="rId9"/>
    <sheet name="Trip choice data" sheetId="11" r:id="rId10"/>
    <sheet name="Trip survey input" sheetId="8" r:id="rId11"/>
    <sheet name="Conjoint analysis input" sheetId="10" r:id="rId12"/>
  </sheets>
  <definedNames>
    <definedName name="_xlnm._FilterDatabase" localSheetId="6" hidden="1">'Cancun Weather Sim.'!$A$1:$M$243</definedName>
    <definedName name="CB_0d30dbef7eae422c8d5c0955c56a43e1" localSheetId="4" hidden="1">'No-Show Adjusted Sim.'!$C$2</definedName>
    <definedName name="CB_385fed919c1a4aac800381f4a9ac1655" localSheetId="6" hidden="1">'Cancun Weather Sim.'!$T$6</definedName>
    <definedName name="CB_4d976cc37d8b482cb775d6b7e3972296" localSheetId="4" hidden="1">'No-Show Adjusted Sim.'!$L$2</definedName>
    <definedName name="CB_b055368faf0f4acca6e94253ff2ba4c4" localSheetId="4" hidden="1">'No-Show Adjusted Sim.'!$D$2</definedName>
    <definedName name="CB_Block_00000000000000000000000000000000" localSheetId="6" hidden="1">"'7.0.0.0"</definedName>
    <definedName name="CB_Block_00000000000000000000000000000000" localSheetId="4" hidden="1">"'7.0.0.0"</definedName>
    <definedName name="CB_Block_00000000000000000000000000000001" localSheetId="6" hidden="1">"'634583588031128457"</definedName>
    <definedName name="CB_Block_00000000000000000000000000000001" localSheetId="5" hidden="1">"'634583588031255415"</definedName>
    <definedName name="CB_Block_00000000000000000000000000000001" localSheetId="4" hidden="1">"'634583581605998929"</definedName>
    <definedName name="CB_Block_00000000000000000000000000000003" localSheetId="6" hidden="1">"'11.1.2391.0"</definedName>
    <definedName name="CB_Block_00000000000000000000000000000003" localSheetId="4" hidden="1">"'11.1.2391.0"</definedName>
    <definedName name="CB_BlockExt_00000000000000000000000000000003" localSheetId="6" hidden="1">"'11.1.2.1.000"</definedName>
    <definedName name="CB_BlockExt_00000000000000000000000000000003" localSheetId="4" hidden="1">"'11.1.2.1.000"</definedName>
    <definedName name="CB_cb05ca01d2f748f5865fdd19f3803b3e" localSheetId="6" hidden="1">'Cancun Weather Sim.'!$L$3</definedName>
    <definedName name="CB_e2f3a2560fe24c56ac828b8a0f287480" localSheetId="4" hidden="1">'No-Show Adjusted Sim.'!$E$2</definedName>
    <definedName name="CB_e7e93caaf68341a9a1926631f5b89a7e" localSheetId="4" hidden="1">'No-Show Adjusted Sim.'!$B$2</definedName>
    <definedName name="CBCR_74527d48c9ca44a1ae26424104b9b2bb" localSheetId="4" hidden="1">'No-Show Adjusted Sim.'!$E$3</definedName>
    <definedName name="CBWorkbookPriority" localSheetId="5" hidden="1">-167222246</definedName>
    <definedName name="CBx_4ba380ce299d43c0a52d27da808d6d56" localSheetId="5" hidden="1">"'CB_DATA_'!$A$1"</definedName>
    <definedName name="CBx_8bc5558dff2c45e3967d0ae10d0b457c" localSheetId="5" hidden="1">"'At Once'!$A$1"</definedName>
    <definedName name="CBx_a5df42d91fb341b69c62737ae092656f" localSheetId="5" hidden="1">"'Sheet1'!$A$1"</definedName>
    <definedName name="CBx_d12d166cb2114d6488ec740ac59a4370" localSheetId="5" hidden="1">"'WEATHER'!$A$1"</definedName>
    <definedName name="CBx_Sheet_Guid" localSheetId="6" hidden="1">"'d12d166c-b211-4d64-88ec-740ac59a4370"</definedName>
    <definedName name="CBx_Sheet_Guid" localSheetId="5" hidden="1">"'4ba380ce-299d-43c0-a52d-27da808d6d56"</definedName>
    <definedName name="CBx_Sheet_Guid" localSheetId="4" hidden="1">"'a5df42d9-1fb3-41b6-9c62-737ae092656f"</definedName>
    <definedName name="CBx_SheetRef" localSheetId="6" hidden="1">CB_DATA_!$B$14</definedName>
    <definedName name="CBx_SheetRef" localSheetId="5" hidden="1">CB_DATA_!$A$14</definedName>
    <definedName name="CBx_SheetRef" localSheetId="4" hidden="1">CB_DATA_!$D$14</definedName>
    <definedName name="CBx_StorageType" localSheetId="6" hidden="1">2</definedName>
    <definedName name="CBx_StorageType" localSheetId="5" hidden="1">2</definedName>
    <definedName name="CBx_StorageType" localSheetId="4" hidden="1">2</definedName>
    <definedName name="solver_adj" localSheetId="7" hidden="1">'Alt. Matching Model'!$B$14:$F$17</definedName>
    <definedName name="solver_adj" localSheetId="2" hidden="1">'Decision Process Optimization'!$L$3:$R$3</definedName>
    <definedName name="solver_adj" localSheetId="3" hidden="1">'Stated Rating Optimization'!$C$6:$C$15</definedName>
    <definedName name="solver_cvg" localSheetId="7" hidden="1">0.0001</definedName>
    <definedName name="solver_cvg" localSheetId="2" hidden="1">0.0001</definedName>
    <definedName name="solver_cvg" localSheetId="3" hidden="1">0.0001</definedName>
    <definedName name="solver_drv" localSheetId="7" hidden="1">1</definedName>
    <definedName name="solver_drv" localSheetId="2" hidden="1">1</definedName>
    <definedName name="solver_drv" localSheetId="3" hidden="1">1</definedName>
    <definedName name="solver_eng" localSheetId="7" hidden="1">2</definedName>
    <definedName name="solver_eng" localSheetId="2" hidden="1">2</definedName>
    <definedName name="solver_eng" localSheetId="3" hidden="1">2</definedName>
    <definedName name="solver_est" localSheetId="7" hidden="1">1</definedName>
    <definedName name="solver_itr" localSheetId="7" hidden="1">2147483647</definedName>
    <definedName name="solver_itr" localSheetId="2" hidden="1">2147483647</definedName>
    <definedName name="solver_itr" localSheetId="3" hidden="1">2147483647</definedName>
    <definedName name="solver_lhs1" localSheetId="7" hidden="1">'Alt. Matching Model'!$B$14:$F$17</definedName>
    <definedName name="solver_lhs1" localSheetId="2" hidden="1">'Decision Process Optimization'!$L$3:$R$3</definedName>
    <definedName name="solver_lhs1" localSheetId="3" hidden="1">'Stated Rating Optimization'!$C$16</definedName>
    <definedName name="solver_lhs2" localSheetId="7" hidden="1">'Alt. Matching Model'!$B$18:$F$18</definedName>
    <definedName name="solver_lhs2" localSheetId="2" hidden="1">'Decision Process Optimization'!$L$3:$R$3</definedName>
    <definedName name="solver_lhs2" localSheetId="3" hidden="1">'Stated Rating Optimization'!$C$6:$C$15</definedName>
    <definedName name="solver_lhs3" localSheetId="7" hidden="1">'Alt. Matching Model'!$G$14:$G$17</definedName>
    <definedName name="solver_lhs3" localSheetId="2" hidden="1">'Decision Process Optimization'!$L$3:$R$3</definedName>
    <definedName name="solver_lhs3" localSheetId="3" hidden="1">'Stated Rating Optimization'!$C$6:$C$15</definedName>
    <definedName name="solver_lhs4" localSheetId="2" hidden="1">'Decision Process Optimization'!$S$3</definedName>
    <definedName name="solver_lhs4" localSheetId="3" hidden="1">'Stated Rating Optimization'!$C$6:$C$15</definedName>
    <definedName name="solver_lin" localSheetId="7" hidden="1">1</definedName>
    <definedName name="solver_lin" localSheetId="2" hidden="1">1</definedName>
    <definedName name="solver_lin" localSheetId="3" hidden="1">1</definedName>
    <definedName name="solver_mip" localSheetId="7" hidden="1">2147483647</definedName>
    <definedName name="solver_mip" localSheetId="2" hidden="1">2147483647</definedName>
    <definedName name="solver_mip" localSheetId="3" hidden="1">2147483647</definedName>
    <definedName name="solver_mni" localSheetId="7" hidden="1">30</definedName>
    <definedName name="solver_mni" localSheetId="2" hidden="1">30</definedName>
    <definedName name="solver_mni" localSheetId="3" hidden="1">30</definedName>
    <definedName name="solver_mrt" localSheetId="7" hidden="1">0.075</definedName>
    <definedName name="solver_mrt" localSheetId="2" hidden="1">0.075</definedName>
    <definedName name="solver_mrt" localSheetId="3" hidden="1">0.075</definedName>
    <definedName name="solver_msl" localSheetId="7" hidden="1">2</definedName>
    <definedName name="solver_msl" localSheetId="2" hidden="1">2</definedName>
    <definedName name="solver_msl" localSheetId="3" hidden="1">2</definedName>
    <definedName name="solver_neg" localSheetId="7" hidden="1">1</definedName>
    <definedName name="solver_neg" localSheetId="2" hidden="1">1</definedName>
    <definedName name="solver_neg" localSheetId="3" hidden="1">1</definedName>
    <definedName name="solver_nod" localSheetId="7" hidden="1">2147483647</definedName>
    <definedName name="solver_nod" localSheetId="2" hidden="1">2147483647</definedName>
    <definedName name="solver_nod" localSheetId="3" hidden="1">2147483647</definedName>
    <definedName name="solver_num" localSheetId="7" hidden="1">3</definedName>
    <definedName name="solver_num" localSheetId="2" hidden="1">4</definedName>
    <definedName name="solver_num" localSheetId="3" hidden="1">4</definedName>
    <definedName name="solver_nwt" localSheetId="7" hidden="1">1</definedName>
    <definedName name="solver_opt" localSheetId="7" hidden="1">'Alt. Matching Model'!$B$2</definedName>
    <definedName name="solver_opt" localSheetId="2" hidden="1">'Decision Process Optimization'!$L$21</definedName>
    <definedName name="solver_opt" localSheetId="3" hidden="1">'Stated Rating Optimization'!$C$19</definedName>
    <definedName name="solver_pre" localSheetId="7" hidden="1">0.000001</definedName>
    <definedName name="solver_pre" localSheetId="2" hidden="1">0.000001</definedName>
    <definedName name="solver_pre" localSheetId="3" hidden="1">0.000001</definedName>
    <definedName name="solver_rbv" localSheetId="7" hidden="1">2</definedName>
    <definedName name="solver_rbv" localSheetId="2" hidden="1">1</definedName>
    <definedName name="solver_rbv" localSheetId="3" hidden="1">1</definedName>
    <definedName name="solver_rel1" localSheetId="7" hidden="1">4</definedName>
    <definedName name="solver_rel1" localSheetId="2" hidden="1">1</definedName>
    <definedName name="solver_rel1" localSheetId="3" hidden="1">2</definedName>
    <definedName name="solver_rel2" localSheetId="7" hidden="1">1</definedName>
    <definedName name="solver_rel2" localSheetId="2" hidden="1">4</definedName>
    <definedName name="solver_rel2" localSheetId="3" hidden="1">1</definedName>
    <definedName name="solver_rel3" localSheetId="7" hidden="1">2</definedName>
    <definedName name="solver_rel3" localSheetId="2" hidden="1">3</definedName>
    <definedName name="solver_rel3" localSheetId="3" hidden="1">4</definedName>
    <definedName name="solver_rel4" localSheetId="2" hidden="1">2</definedName>
    <definedName name="solver_rel4" localSheetId="3" hidden="1">3</definedName>
    <definedName name="solver_rhs1" localSheetId="7" hidden="1">integer</definedName>
    <definedName name="solver_rhs1" localSheetId="2" hidden="1">1</definedName>
    <definedName name="solver_rhs1" localSheetId="3" hidden="1">1</definedName>
    <definedName name="solver_rhs2" localSheetId="7" hidden="1">1</definedName>
    <definedName name="solver_rhs2" localSheetId="2" hidden="1">integer</definedName>
    <definedName name="solver_rhs2" localSheetId="3" hidden="1">1</definedName>
    <definedName name="solver_rhs3" localSheetId="7" hidden="1">1</definedName>
    <definedName name="solver_rhs3" localSheetId="2" hidden="1">0</definedName>
    <definedName name="solver_rhs3" localSheetId="3" hidden="1">integer</definedName>
    <definedName name="solver_rhs4" localSheetId="2" hidden="1">1</definedName>
    <definedName name="solver_rhs4" localSheetId="3" hidden="1">0</definedName>
    <definedName name="solver_rlx" localSheetId="7" hidden="1">2</definedName>
    <definedName name="solver_rlx" localSheetId="2" hidden="1">1</definedName>
    <definedName name="solver_rlx" localSheetId="3" hidden="1">2</definedName>
    <definedName name="solver_rsd" localSheetId="7" hidden="1">0</definedName>
    <definedName name="solver_rsd" localSheetId="2" hidden="1">0</definedName>
    <definedName name="solver_rsd" localSheetId="3" hidden="1">0</definedName>
    <definedName name="solver_scl" localSheetId="7" hidden="1">1</definedName>
    <definedName name="solver_scl" localSheetId="2" hidden="1">2</definedName>
    <definedName name="solver_scl" localSheetId="3" hidden="1">1</definedName>
    <definedName name="solver_sho" localSheetId="7" hidden="1">2</definedName>
    <definedName name="solver_sho" localSheetId="2" hidden="1">2</definedName>
    <definedName name="solver_sho" localSheetId="3" hidden="1">2</definedName>
    <definedName name="solver_ssz" localSheetId="7" hidden="1">100</definedName>
    <definedName name="solver_ssz" localSheetId="2" hidden="1">100</definedName>
    <definedName name="solver_ssz" localSheetId="3" hidden="1">100</definedName>
    <definedName name="solver_tim" localSheetId="7" hidden="1">2147483647</definedName>
    <definedName name="solver_tim" localSheetId="2" hidden="1">2147483647</definedName>
    <definedName name="solver_tim" localSheetId="3" hidden="1">2147483647</definedName>
    <definedName name="solver_tol" localSheetId="7" hidden="1">0.01</definedName>
    <definedName name="solver_tol" localSheetId="2" hidden="1">0.01</definedName>
    <definedName name="solver_tol" localSheetId="3" hidden="1">0.01</definedName>
    <definedName name="solver_typ" localSheetId="7" hidden="1">1</definedName>
    <definedName name="solver_typ" localSheetId="2" hidden="1">1</definedName>
    <definedName name="solver_typ" localSheetId="4" hidden="1">2</definedName>
    <definedName name="solver_typ" localSheetId="3" hidden="1">1</definedName>
    <definedName name="solver_val" localSheetId="7" hidden="1">0</definedName>
    <definedName name="solver_val" localSheetId="2" hidden="1">0</definedName>
    <definedName name="solver_val" localSheetId="3" hidden="1">0</definedName>
    <definedName name="solver_ver" localSheetId="7" hidden="1">2</definedName>
    <definedName name="solver_ver" localSheetId="2" hidden="1">2</definedName>
    <definedName name="solver_ver" localSheetId="4" hidden="1">10</definedName>
    <definedName name="solver_ver" localSheetId="3" hidden="1">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16" i="14" l="1"/>
  <c r="C19" i="14"/>
  <c r="E15" i="14"/>
  <c r="E14" i="14"/>
  <c r="E13" i="14"/>
  <c r="E12" i="14"/>
  <c r="E11" i="14"/>
  <c r="E10" i="14"/>
  <c r="E9" i="14"/>
  <c r="E8" i="14"/>
  <c r="E7" i="14"/>
  <c r="E6" i="14"/>
  <c r="F18" i="12"/>
  <c r="E18" i="12"/>
  <c r="D18" i="12"/>
  <c r="C18" i="12"/>
  <c r="B18" i="12"/>
  <c r="G17" i="12"/>
  <c r="G16" i="12"/>
  <c r="G15" i="12"/>
  <c r="G14" i="12"/>
  <c r="B2" i="12"/>
  <c r="R17" i="7"/>
  <c r="Q17" i="7"/>
  <c r="P17" i="7"/>
  <c r="O17" i="7"/>
  <c r="N17" i="7"/>
  <c r="M17" i="7"/>
  <c r="L17" i="7"/>
  <c r="R19" i="7"/>
  <c r="L19" i="7"/>
  <c r="M19" i="7"/>
  <c r="N19" i="7"/>
  <c r="O19" i="7"/>
  <c r="P19" i="7"/>
  <c r="Q19" i="7"/>
  <c r="L21" i="7"/>
  <c r="S3" i="7"/>
  <c r="E15" i="9"/>
  <c r="E14" i="9"/>
  <c r="E13" i="9"/>
  <c r="E12" i="9"/>
  <c r="H11" i="9"/>
  <c r="G11" i="9"/>
  <c r="E11" i="9"/>
  <c r="H10" i="9"/>
  <c r="G10" i="9"/>
  <c r="E10" i="9"/>
  <c r="E9" i="9"/>
  <c r="E8" i="9"/>
  <c r="E7" i="9"/>
  <c r="E6" i="9"/>
  <c r="B54" i="11"/>
  <c r="F47" i="11"/>
  <c r="F54" i="11"/>
  <c r="E47" i="11"/>
  <c r="E54" i="11"/>
  <c r="D47" i="11"/>
  <c r="D54" i="11"/>
  <c r="C47" i="11"/>
  <c r="C54" i="11"/>
  <c r="B53" i="11"/>
  <c r="F53" i="11"/>
  <c r="E53" i="11"/>
  <c r="D53" i="11"/>
  <c r="C53" i="11"/>
  <c r="B52" i="11"/>
  <c r="F52" i="11"/>
  <c r="E52" i="11"/>
  <c r="D52" i="11"/>
  <c r="C52" i="11"/>
  <c r="B51" i="11"/>
  <c r="F51" i="11"/>
  <c r="E51" i="11"/>
  <c r="D51" i="11"/>
  <c r="C51" i="11"/>
  <c r="B50" i="11"/>
  <c r="F50" i="11"/>
  <c r="E50" i="11"/>
  <c r="D50" i="11"/>
  <c r="C50" i="11"/>
  <c r="B49" i="11"/>
  <c r="F49" i="11"/>
  <c r="E49" i="11"/>
  <c r="D49" i="11"/>
  <c r="C49" i="11"/>
  <c r="F36" i="11"/>
  <c r="F43" i="11"/>
  <c r="E36" i="11"/>
  <c r="E43" i="11"/>
  <c r="D36" i="11"/>
  <c r="D43" i="11"/>
  <c r="C36" i="11"/>
  <c r="C43" i="11"/>
  <c r="B42" i="11"/>
  <c r="F42" i="11"/>
  <c r="E42" i="11"/>
  <c r="D42" i="11"/>
  <c r="C42" i="11"/>
  <c r="B41" i="11"/>
  <c r="F41" i="11"/>
  <c r="E41" i="11"/>
  <c r="D41" i="11"/>
  <c r="C41" i="11"/>
  <c r="B40" i="11"/>
  <c r="F40" i="11"/>
  <c r="E40" i="11"/>
  <c r="D40" i="11"/>
  <c r="C40" i="11"/>
  <c r="B39" i="11"/>
  <c r="F39" i="11"/>
  <c r="E39" i="11"/>
  <c r="D39" i="11"/>
  <c r="C39" i="11"/>
  <c r="B38" i="11"/>
  <c r="F38" i="11"/>
  <c r="E38" i="11"/>
  <c r="D38" i="11"/>
  <c r="C38" i="11"/>
  <c r="B34" i="11"/>
  <c r="B33" i="11"/>
  <c r="B32" i="11"/>
  <c r="F25" i="11"/>
  <c r="F32" i="11"/>
  <c r="E25" i="11"/>
  <c r="E32" i="11"/>
  <c r="D25" i="11"/>
  <c r="D32" i="11"/>
  <c r="C25" i="11"/>
  <c r="C32" i="11"/>
  <c r="B31" i="11"/>
  <c r="F31" i="11"/>
  <c r="E31" i="11"/>
  <c r="D31" i="11"/>
  <c r="C31" i="11"/>
  <c r="B30" i="11"/>
  <c r="F30" i="11"/>
  <c r="E30" i="11"/>
  <c r="D30" i="11"/>
  <c r="C30" i="11"/>
  <c r="F29" i="11"/>
  <c r="E29" i="11"/>
  <c r="D29" i="11"/>
  <c r="C29" i="11"/>
  <c r="B28" i="11"/>
  <c r="F28" i="11"/>
  <c r="E28" i="11"/>
  <c r="D28" i="11"/>
  <c r="C28" i="11"/>
  <c r="B27" i="11"/>
  <c r="F27" i="11"/>
  <c r="E27" i="11"/>
  <c r="D27" i="11"/>
  <c r="C27" i="11"/>
  <c r="B21" i="11"/>
  <c r="F14" i="11"/>
  <c r="F21" i="11"/>
  <c r="E14" i="11"/>
  <c r="E21" i="11"/>
  <c r="D14" i="11"/>
  <c r="D21" i="11"/>
  <c r="C14" i="11"/>
  <c r="C21" i="11"/>
  <c r="B20" i="11"/>
  <c r="F20" i="11"/>
  <c r="E20" i="11"/>
  <c r="D20" i="11"/>
  <c r="C20" i="11"/>
  <c r="B19" i="11"/>
  <c r="F19" i="11"/>
  <c r="E19" i="11"/>
  <c r="D19" i="11"/>
  <c r="C19" i="11"/>
  <c r="F18" i="11"/>
  <c r="E18" i="11"/>
  <c r="D18" i="11"/>
  <c r="C18" i="11"/>
  <c r="B17" i="11"/>
  <c r="F17" i="11"/>
  <c r="E17" i="11"/>
  <c r="D17" i="11"/>
  <c r="C17" i="11"/>
  <c r="B16" i="11"/>
  <c r="F16" i="11"/>
  <c r="E16" i="11"/>
  <c r="D16" i="11"/>
  <c r="C16" i="11"/>
  <c r="B12" i="11"/>
  <c r="B11" i="11"/>
  <c r="F3" i="11"/>
  <c r="F10" i="11"/>
  <c r="E3" i="11"/>
  <c r="E10" i="11"/>
  <c r="D3" i="11"/>
  <c r="D10" i="11"/>
  <c r="C3" i="11"/>
  <c r="C10" i="11"/>
  <c r="F9" i="11"/>
  <c r="E9" i="11"/>
  <c r="D9" i="11"/>
  <c r="C9" i="11"/>
  <c r="F8" i="11"/>
  <c r="E8" i="11"/>
  <c r="D8" i="11"/>
  <c r="C8" i="11"/>
  <c r="B7" i="11"/>
  <c r="F7" i="11"/>
  <c r="E7" i="11"/>
  <c r="D7" i="11"/>
  <c r="C7" i="11"/>
  <c r="F6" i="11"/>
  <c r="E6" i="11"/>
  <c r="D6" i="11"/>
  <c r="C6" i="11"/>
  <c r="F5" i="11"/>
  <c r="E5" i="11"/>
  <c r="D5" i="11"/>
  <c r="C5" i="11"/>
  <c r="AN241" i="10"/>
  <c r="AN240" i="10"/>
  <c r="AN239" i="10"/>
  <c r="AN238" i="10"/>
  <c r="AN237" i="10"/>
  <c r="AN236" i="10"/>
  <c r="AN235" i="10"/>
  <c r="AN234" i="10"/>
  <c r="AN233" i="10"/>
  <c r="AN232" i="10"/>
  <c r="AN231" i="10"/>
  <c r="AN230" i="10"/>
  <c r="AN229" i="10"/>
  <c r="AN228" i="10"/>
  <c r="AN227" i="10"/>
  <c r="AN226" i="10"/>
  <c r="AN225" i="10"/>
  <c r="AN224" i="10"/>
  <c r="AN223" i="10"/>
  <c r="AN222" i="10"/>
  <c r="AN221" i="10"/>
  <c r="AN220" i="10"/>
  <c r="AN219" i="10"/>
  <c r="AN218" i="10"/>
  <c r="AN217" i="10"/>
  <c r="AN216" i="10"/>
  <c r="AN215" i="10"/>
  <c r="AN214" i="10"/>
  <c r="AN213" i="10"/>
  <c r="AN212" i="10"/>
  <c r="AN211" i="10"/>
  <c r="AN210" i="10"/>
  <c r="AN209" i="10"/>
  <c r="AN208" i="10"/>
  <c r="AN207" i="10"/>
  <c r="AN206" i="10"/>
  <c r="AN205" i="10"/>
  <c r="AN204" i="10"/>
  <c r="AN203" i="10"/>
  <c r="AN202" i="10"/>
  <c r="AN201" i="10"/>
  <c r="AN200" i="10"/>
  <c r="AN199" i="10"/>
  <c r="AN198" i="10"/>
  <c r="AN197" i="10"/>
  <c r="AN196" i="10"/>
  <c r="AN195" i="10"/>
  <c r="AN194" i="10"/>
  <c r="AN193" i="10"/>
  <c r="AN192" i="10"/>
  <c r="AN191" i="10"/>
  <c r="AN190" i="10"/>
  <c r="AN189" i="10"/>
  <c r="AN188" i="10"/>
  <c r="AN187" i="10"/>
  <c r="AN186" i="10"/>
  <c r="AN185" i="10"/>
  <c r="AN184" i="10"/>
  <c r="AN183" i="10"/>
  <c r="AN182" i="10"/>
  <c r="AN181" i="10"/>
  <c r="AN180" i="10"/>
  <c r="AN179" i="10"/>
  <c r="AN178" i="10"/>
  <c r="AN177" i="10"/>
  <c r="AN176" i="10"/>
  <c r="AN175" i="10"/>
  <c r="AN174" i="10"/>
  <c r="AN173" i="10"/>
  <c r="AN172" i="10"/>
  <c r="AN171" i="10"/>
  <c r="AN170" i="10"/>
  <c r="AN169" i="10"/>
  <c r="AN168" i="10"/>
  <c r="AN167" i="10"/>
  <c r="AN166" i="10"/>
  <c r="AN165" i="10"/>
  <c r="AN164" i="10"/>
  <c r="AN163" i="10"/>
  <c r="AN162" i="10"/>
  <c r="AN161" i="10"/>
  <c r="AN160" i="10"/>
  <c r="AN159" i="10"/>
  <c r="AN158" i="10"/>
  <c r="AN157" i="10"/>
  <c r="AN156" i="10"/>
  <c r="AN155" i="10"/>
  <c r="AN154" i="10"/>
  <c r="AN153" i="10"/>
  <c r="AN152" i="10"/>
  <c r="AN151" i="10"/>
  <c r="AN150" i="10"/>
  <c r="AN149" i="10"/>
  <c r="AN148" i="10"/>
  <c r="AN147" i="10"/>
  <c r="AN146" i="10"/>
  <c r="AN145" i="10"/>
  <c r="AN144" i="10"/>
  <c r="AN143" i="10"/>
  <c r="AN142" i="10"/>
  <c r="AN141" i="10"/>
  <c r="AN140" i="10"/>
  <c r="AN139" i="10"/>
  <c r="AN138" i="10"/>
  <c r="AN137" i="10"/>
  <c r="AN136" i="10"/>
  <c r="AN135" i="10"/>
  <c r="AN134" i="10"/>
  <c r="AN133" i="10"/>
  <c r="AN132" i="10"/>
  <c r="AN131" i="10"/>
  <c r="AN130" i="10"/>
  <c r="AN129" i="10"/>
  <c r="AN128" i="10"/>
  <c r="AN127" i="10"/>
  <c r="AN126" i="10"/>
  <c r="AN125" i="10"/>
  <c r="AN124" i="10"/>
  <c r="AN123" i="10"/>
  <c r="AN122" i="10"/>
  <c r="AN121" i="10"/>
  <c r="AN120" i="10"/>
  <c r="AN119" i="10"/>
  <c r="AN118" i="10"/>
  <c r="AN117" i="10"/>
  <c r="AN116" i="10"/>
  <c r="AN115" i="10"/>
  <c r="AN114" i="10"/>
  <c r="AN113" i="10"/>
  <c r="AN112" i="10"/>
  <c r="AN111" i="10"/>
  <c r="AN110" i="10"/>
  <c r="AN109" i="10"/>
  <c r="AN108" i="10"/>
  <c r="AN107" i="10"/>
  <c r="AN106" i="10"/>
  <c r="AN105" i="10"/>
  <c r="AN104" i="10"/>
  <c r="AN103" i="10"/>
  <c r="AN102" i="10"/>
  <c r="AN101" i="10"/>
  <c r="AN100" i="10"/>
  <c r="AN99" i="10"/>
  <c r="AN98" i="10"/>
  <c r="AN97" i="10"/>
  <c r="AN96" i="10"/>
  <c r="AN95" i="10"/>
  <c r="AN94" i="10"/>
  <c r="AN93" i="10"/>
  <c r="AN92" i="10"/>
  <c r="AN91" i="10"/>
  <c r="AN90" i="10"/>
  <c r="AN89" i="10"/>
  <c r="AN88" i="10"/>
  <c r="AN87" i="10"/>
  <c r="AN86" i="10"/>
  <c r="AN85" i="10"/>
  <c r="AN84" i="10"/>
  <c r="AN83" i="10"/>
  <c r="AN82" i="10"/>
  <c r="AN81" i="10"/>
  <c r="AN80" i="10"/>
  <c r="AN79" i="10"/>
  <c r="AN78" i="10"/>
  <c r="AN77" i="10"/>
  <c r="AN76" i="10"/>
  <c r="AN75" i="10"/>
  <c r="AN74" i="10"/>
  <c r="AN73" i="10"/>
  <c r="AN72" i="10"/>
  <c r="AN71" i="10"/>
  <c r="AN70" i="10"/>
  <c r="AN69" i="10"/>
  <c r="AN68" i="10"/>
  <c r="AN67" i="10"/>
  <c r="AN66" i="10"/>
  <c r="AN65" i="10"/>
  <c r="AN64" i="10"/>
  <c r="AN63" i="10"/>
  <c r="AN62" i="10"/>
  <c r="AR61" i="10"/>
  <c r="AQ61" i="10"/>
  <c r="AP61" i="10"/>
  <c r="AN61" i="10"/>
  <c r="AR60" i="10"/>
  <c r="AQ60" i="10"/>
  <c r="AP60" i="10"/>
  <c r="AN60" i="10"/>
  <c r="AR59" i="10"/>
  <c r="AQ59" i="10"/>
  <c r="AP59" i="10"/>
  <c r="AN59" i="10"/>
  <c r="AR58" i="10"/>
  <c r="AQ58" i="10"/>
  <c r="AP58" i="10"/>
  <c r="AN58" i="10"/>
  <c r="AR57" i="10"/>
  <c r="AQ57" i="10"/>
  <c r="AP57" i="10"/>
  <c r="AN57" i="10"/>
  <c r="AR56" i="10"/>
  <c r="AQ56" i="10"/>
  <c r="AP56" i="10"/>
  <c r="AN56" i="10"/>
  <c r="AR55" i="10"/>
  <c r="AQ55" i="10"/>
  <c r="AP55" i="10"/>
  <c r="AN55" i="10"/>
  <c r="AR54" i="10"/>
  <c r="AQ54" i="10"/>
  <c r="AP54" i="10"/>
  <c r="AN54" i="10"/>
  <c r="AR53" i="10"/>
  <c r="AQ53" i="10"/>
  <c r="AP53" i="10"/>
  <c r="AN53" i="10"/>
  <c r="AR52" i="10"/>
  <c r="AQ52" i="10"/>
  <c r="AP52" i="10"/>
  <c r="AN52" i="10"/>
  <c r="AR51" i="10"/>
  <c r="AQ51" i="10"/>
  <c r="AP51" i="10"/>
  <c r="AN51" i="10"/>
  <c r="AR50" i="10"/>
  <c r="AQ50" i="10"/>
  <c r="AP50" i="10"/>
  <c r="AN50" i="10"/>
  <c r="AR49" i="10"/>
  <c r="AQ49" i="10"/>
  <c r="AP49" i="10"/>
  <c r="AN49" i="10"/>
  <c r="AR48" i="10"/>
  <c r="AQ48" i="10"/>
  <c r="AP48" i="10"/>
  <c r="AN48" i="10"/>
  <c r="AR47" i="10"/>
  <c r="AQ47" i="10"/>
  <c r="AP47" i="10"/>
  <c r="AN47" i="10"/>
  <c r="AR46" i="10"/>
  <c r="AQ46" i="10"/>
  <c r="AP46" i="10"/>
  <c r="AN46" i="10"/>
  <c r="AR45" i="10"/>
  <c r="AQ45" i="10"/>
  <c r="AP45" i="10"/>
  <c r="AN45" i="10"/>
  <c r="AR44" i="10"/>
  <c r="AQ44" i="10"/>
  <c r="AP44" i="10"/>
  <c r="AN44" i="10"/>
  <c r="AR43" i="10"/>
  <c r="AQ43" i="10"/>
  <c r="AP43" i="10"/>
  <c r="AN43" i="10"/>
  <c r="AR42" i="10"/>
  <c r="AQ42" i="10"/>
  <c r="AP42" i="10"/>
  <c r="AN42" i="10"/>
  <c r="AR41" i="10"/>
  <c r="AQ41" i="10"/>
  <c r="AP41" i="10"/>
  <c r="AN41" i="10"/>
  <c r="AR40" i="10"/>
  <c r="AQ40" i="10"/>
  <c r="AP40" i="10"/>
  <c r="AN40" i="10"/>
  <c r="AR39" i="10"/>
  <c r="AQ39" i="10"/>
  <c r="AP39" i="10"/>
  <c r="AN39" i="10"/>
  <c r="AR38" i="10"/>
  <c r="AQ38" i="10"/>
  <c r="AP38" i="10"/>
  <c r="AN38" i="10"/>
  <c r="AR37" i="10"/>
  <c r="AQ37" i="10"/>
  <c r="AP37" i="10"/>
  <c r="AN37" i="10"/>
  <c r="AR36" i="10"/>
  <c r="AQ36" i="10"/>
  <c r="AP36" i="10"/>
  <c r="AN36" i="10"/>
  <c r="AR35" i="10"/>
  <c r="AQ35" i="10"/>
  <c r="AP35" i="10"/>
  <c r="AN35" i="10"/>
  <c r="AR34" i="10"/>
  <c r="AQ34" i="10"/>
  <c r="AP34" i="10"/>
  <c r="AN34" i="10"/>
  <c r="AR33" i="10"/>
  <c r="AQ33" i="10"/>
  <c r="AP33" i="10"/>
  <c r="AN33" i="10"/>
  <c r="AR32" i="10"/>
  <c r="AQ32" i="10"/>
  <c r="AP32" i="10"/>
  <c r="AN32" i="10"/>
  <c r="AR31" i="10"/>
  <c r="AQ31" i="10"/>
  <c r="AP31" i="10"/>
  <c r="AN31" i="10"/>
  <c r="AR30" i="10"/>
  <c r="AQ30" i="10"/>
  <c r="AP30" i="10"/>
  <c r="AN30" i="10"/>
  <c r="AR29" i="10"/>
  <c r="AQ29" i="10"/>
  <c r="AP29" i="10"/>
  <c r="AN29" i="10"/>
  <c r="AR28" i="10"/>
  <c r="AQ28" i="10"/>
  <c r="AP28" i="10"/>
  <c r="AN28" i="10"/>
  <c r="AR27" i="10"/>
  <c r="AQ27" i="10"/>
  <c r="AP27" i="10"/>
  <c r="AN27" i="10"/>
  <c r="AR26" i="10"/>
  <c r="AQ26" i="10"/>
  <c r="AP26" i="10"/>
  <c r="AN26" i="10"/>
  <c r="AR25" i="10"/>
  <c r="AQ25" i="10"/>
  <c r="AP25" i="10"/>
  <c r="AN25" i="10"/>
  <c r="AR24" i="10"/>
  <c r="AQ24" i="10"/>
  <c r="AP24" i="10"/>
  <c r="AN24" i="10"/>
  <c r="AR23" i="10"/>
  <c r="AQ23" i="10"/>
  <c r="AP23" i="10"/>
  <c r="AN23" i="10"/>
  <c r="AR22" i="10"/>
  <c r="AQ22" i="10"/>
  <c r="AP22" i="10"/>
  <c r="AN22" i="10"/>
  <c r="AR21" i="10"/>
  <c r="AQ21" i="10"/>
  <c r="AP21" i="10"/>
  <c r="AN21" i="10"/>
  <c r="AR20" i="10"/>
  <c r="AQ20" i="10"/>
  <c r="AP20" i="10"/>
  <c r="AN20" i="10"/>
  <c r="AR19" i="10"/>
  <c r="AQ19" i="10"/>
  <c r="AP19" i="10"/>
  <c r="AN19" i="10"/>
  <c r="AR18" i="10"/>
  <c r="AQ18" i="10"/>
  <c r="AP18" i="10"/>
  <c r="AN18" i="10"/>
  <c r="AR17" i="10"/>
  <c r="AQ17" i="10"/>
  <c r="AP17" i="10"/>
  <c r="AN17" i="10"/>
  <c r="AR16" i="10"/>
  <c r="AQ16" i="10"/>
  <c r="AP16" i="10"/>
  <c r="AN16" i="10"/>
  <c r="AR15" i="10"/>
  <c r="AQ15" i="10"/>
  <c r="AP15" i="10"/>
  <c r="AN15" i="10"/>
  <c r="AR14" i="10"/>
  <c r="AQ14" i="10"/>
  <c r="AP14" i="10"/>
  <c r="AN14" i="10"/>
  <c r="AR13" i="10"/>
  <c r="AQ13" i="10"/>
  <c r="AP13" i="10"/>
  <c r="AN13" i="10"/>
  <c r="AR12" i="10"/>
  <c r="AQ12" i="10"/>
  <c r="AP12" i="10"/>
  <c r="AN12" i="10"/>
  <c r="AR11" i="10"/>
  <c r="AQ11" i="10"/>
  <c r="AP11" i="10"/>
  <c r="AN11" i="10"/>
  <c r="AR10" i="10"/>
  <c r="AQ10" i="10"/>
  <c r="AP10" i="10"/>
  <c r="AN10" i="10"/>
  <c r="AR9" i="10"/>
  <c r="AQ9" i="10"/>
  <c r="AP9" i="10"/>
  <c r="AN9" i="10"/>
  <c r="AR8" i="10"/>
  <c r="AQ8" i="10"/>
  <c r="AP8" i="10"/>
  <c r="AN8" i="10"/>
  <c r="AR7" i="10"/>
  <c r="AQ7" i="10"/>
  <c r="AP7" i="10"/>
  <c r="AN7" i="10"/>
  <c r="AR6" i="10"/>
  <c r="AQ6" i="10"/>
  <c r="AP6" i="10"/>
  <c r="AN6" i="10"/>
  <c r="AR5" i="10"/>
  <c r="AQ5" i="10"/>
  <c r="AP5" i="10"/>
  <c r="AN5" i="10"/>
  <c r="AR4" i="10"/>
  <c r="AQ4" i="10"/>
  <c r="AP4" i="10"/>
  <c r="AN4" i="10"/>
  <c r="AR3" i="10"/>
  <c r="AQ3" i="10"/>
  <c r="AP3" i="10"/>
  <c r="AN3" i="10"/>
  <c r="AR2" i="10"/>
  <c r="AQ2" i="10"/>
  <c r="AP2" i="10"/>
  <c r="AN2" i="10"/>
  <c r="AF1" i="10"/>
  <c r="X1" i="10"/>
  <c r="Q1" i="10"/>
  <c r="I1" i="10"/>
  <c r="T106" i="8"/>
  <c r="S106" i="8"/>
  <c r="T107" i="8"/>
  <c r="S107" i="8"/>
  <c r="T108" i="8"/>
  <c r="S108" i="8"/>
  <c r="T109" i="8"/>
  <c r="S109" i="8"/>
  <c r="T110" i="8"/>
  <c r="S110" i="8"/>
  <c r="T111" i="8"/>
  <c r="S111" i="8"/>
  <c r="S112" i="8"/>
  <c r="T49" i="8"/>
  <c r="S49" i="8"/>
  <c r="T50" i="8"/>
  <c r="S50" i="8"/>
  <c r="T51" i="8"/>
  <c r="S51" i="8"/>
  <c r="T52" i="8"/>
  <c r="S52" i="8"/>
  <c r="T53" i="8"/>
  <c r="S53" i="8"/>
  <c r="T54" i="8"/>
  <c r="S54" i="8"/>
  <c r="S55" i="8"/>
  <c r="T95" i="8"/>
  <c r="S95" i="8"/>
  <c r="T96" i="8"/>
  <c r="S96" i="8"/>
  <c r="T97" i="8"/>
  <c r="S97" i="8"/>
  <c r="T98" i="8"/>
  <c r="S98" i="8"/>
  <c r="T99" i="8"/>
  <c r="S99" i="8"/>
  <c r="T100" i="8"/>
  <c r="S100" i="8"/>
  <c r="S101" i="8"/>
  <c r="T38" i="8"/>
  <c r="S38" i="8"/>
  <c r="T39" i="8"/>
  <c r="S39" i="8"/>
  <c r="T40" i="8"/>
  <c r="S40" i="8"/>
  <c r="T41" i="8"/>
  <c r="S41" i="8"/>
  <c r="T42" i="8"/>
  <c r="S42" i="8"/>
  <c r="T43" i="8"/>
  <c r="S43" i="8"/>
  <c r="S44" i="8"/>
  <c r="T84" i="8"/>
  <c r="S84" i="8"/>
  <c r="T85" i="8"/>
  <c r="S85" i="8"/>
  <c r="T86" i="8"/>
  <c r="S86" i="8"/>
  <c r="T87" i="8"/>
  <c r="S87" i="8"/>
  <c r="T88" i="8"/>
  <c r="S88" i="8"/>
  <c r="T89" i="8"/>
  <c r="S89" i="8"/>
  <c r="S90" i="8"/>
  <c r="T27" i="8"/>
  <c r="S27" i="8"/>
  <c r="T28" i="8"/>
  <c r="S28" i="8"/>
  <c r="T29" i="8"/>
  <c r="S29" i="8"/>
  <c r="T30" i="8"/>
  <c r="S30" i="8"/>
  <c r="T31" i="8"/>
  <c r="S31" i="8"/>
  <c r="T32" i="8"/>
  <c r="S32" i="8"/>
  <c r="S33" i="8"/>
  <c r="T73" i="8"/>
  <c r="S73" i="8"/>
  <c r="T74" i="8"/>
  <c r="S74" i="8"/>
  <c r="T75" i="8"/>
  <c r="S75" i="8"/>
  <c r="T76" i="8"/>
  <c r="S76" i="8"/>
  <c r="T77" i="8"/>
  <c r="S77" i="8"/>
  <c r="T78" i="8"/>
  <c r="S78" i="8"/>
  <c r="S79" i="8"/>
  <c r="T16" i="8"/>
  <c r="S16" i="8"/>
  <c r="T17" i="8"/>
  <c r="S17" i="8"/>
  <c r="T18" i="8"/>
  <c r="S18" i="8"/>
  <c r="T19" i="8"/>
  <c r="S19" i="8"/>
  <c r="T20" i="8"/>
  <c r="S20" i="8"/>
  <c r="T21" i="8"/>
  <c r="S21" i="8"/>
  <c r="S22" i="8"/>
  <c r="T62" i="8"/>
  <c r="S62" i="8"/>
  <c r="T63" i="8"/>
  <c r="S63" i="8"/>
  <c r="T64" i="8"/>
  <c r="S64" i="8"/>
  <c r="T65" i="8"/>
  <c r="S65" i="8"/>
  <c r="T66" i="8"/>
  <c r="S66" i="8"/>
  <c r="T67" i="8"/>
  <c r="S67" i="8"/>
  <c r="S68" i="8"/>
  <c r="T5" i="8"/>
  <c r="S5" i="8"/>
  <c r="T6" i="8"/>
  <c r="S6" i="8"/>
  <c r="T7" i="8"/>
  <c r="S7" i="8"/>
  <c r="T8" i="8"/>
  <c r="S8" i="8"/>
  <c r="T9" i="8"/>
  <c r="S9" i="8"/>
  <c r="T10" i="8"/>
  <c r="S10" i="8"/>
  <c r="S11" i="8"/>
  <c r="E113" i="8"/>
  <c r="E114" i="8"/>
  <c r="H113" i="8"/>
  <c r="H114" i="8"/>
  <c r="K113" i="8"/>
  <c r="K114" i="8"/>
  <c r="N113" i="8"/>
  <c r="N114" i="8"/>
  <c r="W5" i="8"/>
  <c r="W6" i="8"/>
  <c r="W7" i="8"/>
  <c r="W8" i="8"/>
  <c r="W9" i="8"/>
  <c r="W10" i="8"/>
  <c r="W16" i="8"/>
  <c r="W17" i="8"/>
  <c r="W18" i="8"/>
  <c r="W19" i="8"/>
  <c r="W20" i="8"/>
  <c r="W21" i="8"/>
  <c r="W27" i="8"/>
  <c r="W28" i="8"/>
  <c r="W29" i="8"/>
  <c r="W30" i="8"/>
  <c r="W31" i="8"/>
  <c r="W32" i="8"/>
  <c r="W38" i="8"/>
  <c r="W39" i="8"/>
  <c r="W40" i="8"/>
  <c r="W41" i="8"/>
  <c r="W42" i="8"/>
  <c r="W43" i="8"/>
  <c r="W49" i="8"/>
  <c r="W50" i="8"/>
  <c r="W51" i="8"/>
  <c r="W52" i="8"/>
  <c r="W53" i="8"/>
  <c r="W54" i="8"/>
  <c r="W62" i="8"/>
  <c r="W63" i="8"/>
  <c r="W64" i="8"/>
  <c r="W65" i="8"/>
  <c r="W66" i="8"/>
  <c r="W67" i="8"/>
  <c r="W73" i="8"/>
  <c r="W74" i="8"/>
  <c r="W75" i="8"/>
  <c r="W76" i="8"/>
  <c r="W77" i="8"/>
  <c r="W78" i="8"/>
  <c r="W84" i="8"/>
  <c r="W85" i="8"/>
  <c r="W86" i="8"/>
  <c r="W87" i="8"/>
  <c r="W88" i="8"/>
  <c r="W89" i="8"/>
  <c r="W95" i="8"/>
  <c r="W96" i="8"/>
  <c r="W97" i="8"/>
  <c r="W98" i="8"/>
  <c r="W99" i="8"/>
  <c r="W100" i="8"/>
  <c r="W106" i="8"/>
  <c r="W107" i="8"/>
  <c r="W108" i="8"/>
  <c r="W109" i="8"/>
  <c r="W110" i="8"/>
  <c r="W111" i="8"/>
  <c r="W116" i="8"/>
  <c r="V5" i="8"/>
  <c r="V6" i="8"/>
  <c r="V7" i="8"/>
  <c r="V8" i="8"/>
  <c r="V9" i="8"/>
  <c r="V10" i="8"/>
  <c r="V16" i="8"/>
  <c r="V17" i="8"/>
  <c r="V18" i="8"/>
  <c r="V19" i="8"/>
  <c r="V20" i="8"/>
  <c r="V21" i="8"/>
  <c r="V27" i="8"/>
  <c r="V28" i="8"/>
  <c r="V29" i="8"/>
  <c r="V30" i="8"/>
  <c r="V31" i="8"/>
  <c r="V32" i="8"/>
  <c r="V38" i="8"/>
  <c r="V39" i="8"/>
  <c r="V40" i="8"/>
  <c r="V41" i="8"/>
  <c r="V42" i="8"/>
  <c r="V43" i="8"/>
  <c r="V49" i="8"/>
  <c r="V50" i="8"/>
  <c r="V51" i="8"/>
  <c r="V52" i="8"/>
  <c r="V53" i="8"/>
  <c r="V54" i="8"/>
  <c r="V62" i="8"/>
  <c r="V63" i="8"/>
  <c r="V64" i="8"/>
  <c r="V65" i="8"/>
  <c r="V66" i="8"/>
  <c r="V67" i="8"/>
  <c r="V73" i="8"/>
  <c r="V74" i="8"/>
  <c r="V75" i="8"/>
  <c r="V76" i="8"/>
  <c r="V77" i="8"/>
  <c r="V78" i="8"/>
  <c r="V84" i="8"/>
  <c r="V85" i="8"/>
  <c r="V86" i="8"/>
  <c r="V87" i="8"/>
  <c r="V88" i="8"/>
  <c r="V89" i="8"/>
  <c r="V95" i="8"/>
  <c r="V96" i="8"/>
  <c r="V97" i="8"/>
  <c r="V98" i="8"/>
  <c r="V99" i="8"/>
  <c r="V100" i="8"/>
  <c r="V106" i="8"/>
  <c r="V107" i="8"/>
  <c r="V108" i="8"/>
  <c r="V109" i="8"/>
  <c r="V110" i="8"/>
  <c r="V111" i="8"/>
  <c r="V116" i="8"/>
  <c r="W113" i="8"/>
  <c r="V113" i="8"/>
  <c r="T113" i="8"/>
  <c r="U111" i="8"/>
  <c r="R111" i="8"/>
  <c r="Q111" i="8"/>
  <c r="U110" i="8"/>
  <c r="R110" i="8"/>
  <c r="Q110" i="8"/>
  <c r="U109" i="8"/>
  <c r="R109" i="8"/>
  <c r="Q109" i="8"/>
  <c r="U108" i="8"/>
  <c r="R108" i="8"/>
  <c r="Q108" i="8"/>
  <c r="U107" i="8"/>
  <c r="R107" i="8"/>
  <c r="Q107" i="8"/>
  <c r="U106" i="8"/>
  <c r="R106" i="8"/>
  <c r="Q106" i="8"/>
  <c r="U100" i="8"/>
  <c r="R100" i="8"/>
  <c r="Q100" i="8"/>
  <c r="U99" i="8"/>
  <c r="R99" i="8"/>
  <c r="Q99" i="8"/>
  <c r="U98" i="8"/>
  <c r="R98" i="8"/>
  <c r="Q98" i="8"/>
  <c r="U97" i="8"/>
  <c r="R97" i="8"/>
  <c r="Q97" i="8"/>
  <c r="U96" i="8"/>
  <c r="R96" i="8"/>
  <c r="Q96" i="8"/>
  <c r="Y95" i="8"/>
  <c r="U95" i="8"/>
  <c r="R95" i="8"/>
  <c r="Q95" i="8"/>
  <c r="U89" i="8"/>
  <c r="R89" i="8"/>
  <c r="Q89" i="8"/>
  <c r="U88" i="8"/>
  <c r="R88" i="8"/>
  <c r="Q88" i="8"/>
  <c r="U87" i="8"/>
  <c r="R87" i="8"/>
  <c r="Q87" i="8"/>
  <c r="U86" i="8"/>
  <c r="R86" i="8"/>
  <c r="Q86" i="8"/>
  <c r="U85" i="8"/>
  <c r="R85" i="8"/>
  <c r="Q85" i="8"/>
  <c r="Y84" i="8"/>
  <c r="U84" i="8"/>
  <c r="R84" i="8"/>
  <c r="Q84" i="8"/>
  <c r="U78" i="8"/>
  <c r="R78" i="8"/>
  <c r="Q78" i="8"/>
  <c r="U77" i="8"/>
  <c r="R77" i="8"/>
  <c r="Q77" i="8"/>
  <c r="U76" i="8"/>
  <c r="R76" i="8"/>
  <c r="Q76" i="8"/>
  <c r="U75" i="8"/>
  <c r="R75" i="8"/>
  <c r="Q75" i="8"/>
  <c r="U74" i="8"/>
  <c r="R74" i="8"/>
  <c r="Q74" i="8"/>
  <c r="Y73" i="8"/>
  <c r="U73" i="8"/>
  <c r="R73" i="8"/>
  <c r="Q73" i="8"/>
  <c r="U67" i="8"/>
  <c r="R67" i="8"/>
  <c r="Q67" i="8"/>
  <c r="U66" i="8"/>
  <c r="R66" i="8"/>
  <c r="Q66" i="8"/>
  <c r="U65" i="8"/>
  <c r="R65" i="8"/>
  <c r="Q65" i="8"/>
  <c r="U64" i="8"/>
  <c r="R64" i="8"/>
  <c r="Q64" i="8"/>
  <c r="U63" i="8"/>
  <c r="R63" i="8"/>
  <c r="Q63" i="8"/>
  <c r="AH62" i="8"/>
  <c r="AG62" i="8"/>
  <c r="AF62" i="8"/>
  <c r="AE62" i="8"/>
  <c r="AD62" i="8"/>
  <c r="AC62" i="8"/>
  <c r="AB62" i="8"/>
  <c r="AA62" i="8"/>
  <c r="Z4" i="8"/>
  <c r="Z5" i="8"/>
  <c r="Z6" i="8"/>
  <c r="Z7" i="8"/>
  <c r="Z8" i="8"/>
  <c r="Z9" i="8"/>
  <c r="Z10" i="8"/>
  <c r="Z11" i="8"/>
  <c r="Z12" i="8"/>
  <c r="Z13" i="8"/>
  <c r="Z14" i="8"/>
  <c r="Z15" i="8"/>
  <c r="Z16" i="8"/>
  <c r="Z17" i="8"/>
  <c r="Z18" i="8"/>
  <c r="Z19" i="8"/>
  <c r="Z20" i="8"/>
  <c r="Z21" i="8"/>
  <c r="Z22" i="8"/>
  <c r="Z23" i="8"/>
  <c r="Z24" i="8"/>
  <c r="Z25" i="8"/>
  <c r="Z26" i="8"/>
  <c r="Z27" i="8"/>
  <c r="Z28" i="8"/>
  <c r="Z29" i="8"/>
  <c r="Z30" i="8"/>
  <c r="Z31" i="8"/>
  <c r="Z32" i="8"/>
  <c r="Z33" i="8"/>
  <c r="Z34" i="8"/>
  <c r="Z35" i="8"/>
  <c r="Z36" i="8"/>
  <c r="Z37" i="8"/>
  <c r="Z38" i="8"/>
  <c r="Z39" i="8"/>
  <c r="Z40" i="8"/>
  <c r="Z41" i="8"/>
  <c r="Z42" i="8"/>
  <c r="Z43" i="8"/>
  <c r="Z44" i="8"/>
  <c r="Z45" i="8"/>
  <c r="Z46" i="8"/>
  <c r="Z47" i="8"/>
  <c r="Z48" i="8"/>
  <c r="Z49" i="8"/>
  <c r="Z50" i="8"/>
  <c r="Z51" i="8"/>
  <c r="Z52" i="8"/>
  <c r="Z53" i="8"/>
  <c r="Z54" i="8"/>
  <c r="Z55" i="8"/>
  <c r="Z56" i="8"/>
  <c r="Z57" i="8"/>
  <c r="Z58" i="8"/>
  <c r="Z59" i="8"/>
  <c r="Z60" i="8"/>
  <c r="Z61" i="8"/>
  <c r="Z62" i="8"/>
  <c r="Y62" i="8"/>
  <c r="U62" i="8"/>
  <c r="R62" i="8"/>
  <c r="Q62" i="8"/>
  <c r="AH61" i="8"/>
  <c r="AG61" i="8"/>
  <c r="AF61" i="8"/>
  <c r="AE61" i="8"/>
  <c r="AD61" i="8"/>
  <c r="AC61" i="8"/>
  <c r="AB61" i="8"/>
  <c r="AA61" i="8"/>
  <c r="AH60" i="8"/>
  <c r="AG60" i="8"/>
  <c r="AF60" i="8"/>
  <c r="AE60" i="8"/>
  <c r="AD60" i="8"/>
  <c r="AC60" i="8"/>
  <c r="AB60" i="8"/>
  <c r="AA60" i="8"/>
  <c r="AH59" i="8"/>
  <c r="AG59" i="8"/>
  <c r="AF59" i="8"/>
  <c r="AE59" i="8"/>
  <c r="AD59" i="8"/>
  <c r="AC59" i="8"/>
  <c r="AB59" i="8"/>
  <c r="AA59" i="8"/>
  <c r="AH58" i="8"/>
  <c r="AG58" i="8"/>
  <c r="AF58" i="8"/>
  <c r="AE58" i="8"/>
  <c r="AD58" i="8"/>
  <c r="AC58" i="8"/>
  <c r="AB58" i="8"/>
  <c r="AA58" i="8"/>
  <c r="AH57" i="8"/>
  <c r="AG57" i="8"/>
  <c r="AF57" i="8"/>
  <c r="AE57" i="8"/>
  <c r="AD57" i="8"/>
  <c r="AC57" i="8"/>
  <c r="AB57" i="8"/>
  <c r="AA57" i="8"/>
  <c r="AH56" i="8"/>
  <c r="AG56" i="8"/>
  <c r="AF56" i="8"/>
  <c r="AE56" i="8"/>
  <c r="AD56" i="8"/>
  <c r="AC56" i="8"/>
  <c r="AB56" i="8"/>
  <c r="AA56" i="8"/>
  <c r="AH55" i="8"/>
  <c r="AG55" i="8"/>
  <c r="AF55" i="8"/>
  <c r="AE55" i="8"/>
  <c r="AD55" i="8"/>
  <c r="AC55" i="8"/>
  <c r="AB55" i="8"/>
  <c r="AA55" i="8"/>
  <c r="AH54" i="8"/>
  <c r="AG54" i="8"/>
  <c r="AF54" i="8"/>
  <c r="AE54" i="8"/>
  <c r="AD54" i="8"/>
  <c r="AC54" i="8"/>
  <c r="AB54" i="8"/>
  <c r="AA54" i="8"/>
  <c r="U54" i="8"/>
  <c r="R54" i="8"/>
  <c r="Q54" i="8"/>
  <c r="AH53" i="8"/>
  <c r="AG53" i="8"/>
  <c r="AF53" i="8"/>
  <c r="AE53" i="8"/>
  <c r="AD53" i="8"/>
  <c r="AC53" i="8"/>
  <c r="AB53" i="8"/>
  <c r="AA53" i="8"/>
  <c r="U53" i="8"/>
  <c r="R53" i="8"/>
  <c r="Q53" i="8"/>
  <c r="AH52" i="8"/>
  <c r="AG52" i="8"/>
  <c r="AF52" i="8"/>
  <c r="AE52" i="8"/>
  <c r="AD52" i="8"/>
  <c r="AC52" i="8"/>
  <c r="AB52" i="8"/>
  <c r="AA52" i="8"/>
  <c r="U52" i="8"/>
  <c r="R52" i="8"/>
  <c r="Q52" i="8"/>
  <c r="AH51" i="8"/>
  <c r="AG51" i="8"/>
  <c r="AF51" i="8"/>
  <c r="AE51" i="8"/>
  <c r="AD51" i="8"/>
  <c r="AC51" i="8"/>
  <c r="AB51" i="8"/>
  <c r="AA51" i="8"/>
  <c r="U51" i="8"/>
  <c r="R51" i="8"/>
  <c r="Q51" i="8"/>
  <c r="AH50" i="8"/>
  <c r="AG50" i="8"/>
  <c r="AF50" i="8"/>
  <c r="AE50" i="8"/>
  <c r="AD50" i="8"/>
  <c r="AC50" i="8"/>
  <c r="AB50" i="8"/>
  <c r="AA50" i="8"/>
  <c r="U50" i="8"/>
  <c r="R50" i="8"/>
  <c r="Q50" i="8"/>
  <c r="AH49" i="8"/>
  <c r="AG49" i="8"/>
  <c r="AF49" i="8"/>
  <c r="AE49" i="8"/>
  <c r="AD49" i="8"/>
  <c r="AC49" i="8"/>
  <c r="AB49" i="8"/>
  <c r="AA49" i="8"/>
  <c r="Y49" i="8"/>
  <c r="X49" i="8"/>
  <c r="U49" i="8"/>
  <c r="R49" i="8"/>
  <c r="Q49" i="8"/>
  <c r="AH48" i="8"/>
  <c r="AG48" i="8"/>
  <c r="AF48" i="8"/>
  <c r="AE48" i="8"/>
  <c r="AD48" i="8"/>
  <c r="AC48" i="8"/>
  <c r="AB48" i="8"/>
  <c r="AA48" i="8"/>
  <c r="AH47" i="8"/>
  <c r="AG47" i="8"/>
  <c r="AF47" i="8"/>
  <c r="AE47" i="8"/>
  <c r="AD47" i="8"/>
  <c r="AC47" i="8"/>
  <c r="AB47" i="8"/>
  <c r="AA47" i="8"/>
  <c r="AH46" i="8"/>
  <c r="AG46" i="8"/>
  <c r="AF46" i="8"/>
  <c r="AE46" i="8"/>
  <c r="AD46" i="8"/>
  <c r="AC46" i="8"/>
  <c r="AB46" i="8"/>
  <c r="AA46" i="8"/>
  <c r="AH45" i="8"/>
  <c r="AG45" i="8"/>
  <c r="AF45" i="8"/>
  <c r="AE45" i="8"/>
  <c r="AD45" i="8"/>
  <c r="AC45" i="8"/>
  <c r="AB45" i="8"/>
  <c r="AA45" i="8"/>
  <c r="AH44" i="8"/>
  <c r="AG44" i="8"/>
  <c r="AF44" i="8"/>
  <c r="AE44" i="8"/>
  <c r="AD44" i="8"/>
  <c r="AC44" i="8"/>
  <c r="AB44" i="8"/>
  <c r="AA44" i="8"/>
  <c r="AH43" i="8"/>
  <c r="AG43" i="8"/>
  <c r="AF43" i="8"/>
  <c r="AE43" i="8"/>
  <c r="AD43" i="8"/>
  <c r="AC43" i="8"/>
  <c r="AB43" i="8"/>
  <c r="AA43" i="8"/>
  <c r="U43" i="8"/>
  <c r="R43" i="8"/>
  <c r="Q43" i="8"/>
  <c r="AH42" i="8"/>
  <c r="AG42" i="8"/>
  <c r="AF42" i="8"/>
  <c r="AE42" i="8"/>
  <c r="AD42" i="8"/>
  <c r="AC42" i="8"/>
  <c r="AB42" i="8"/>
  <c r="AA42" i="8"/>
  <c r="U42" i="8"/>
  <c r="R42" i="8"/>
  <c r="Q42" i="8"/>
  <c r="AH41" i="8"/>
  <c r="AG41" i="8"/>
  <c r="AF41" i="8"/>
  <c r="AE41" i="8"/>
  <c r="AD41" i="8"/>
  <c r="AC41" i="8"/>
  <c r="AB41" i="8"/>
  <c r="AA41" i="8"/>
  <c r="U41" i="8"/>
  <c r="R41" i="8"/>
  <c r="Q41" i="8"/>
  <c r="AH40" i="8"/>
  <c r="AG40" i="8"/>
  <c r="AF40" i="8"/>
  <c r="AE40" i="8"/>
  <c r="AD40" i="8"/>
  <c r="AC40" i="8"/>
  <c r="AB40" i="8"/>
  <c r="AA40" i="8"/>
  <c r="U40" i="8"/>
  <c r="R40" i="8"/>
  <c r="Q40" i="8"/>
  <c r="AH39" i="8"/>
  <c r="AG39" i="8"/>
  <c r="AF39" i="8"/>
  <c r="AE39" i="8"/>
  <c r="AD39" i="8"/>
  <c r="AC39" i="8"/>
  <c r="AB39" i="8"/>
  <c r="AA39" i="8"/>
  <c r="U39" i="8"/>
  <c r="R39" i="8"/>
  <c r="Q39" i="8"/>
  <c r="AH38" i="8"/>
  <c r="AG38" i="8"/>
  <c r="AF38" i="8"/>
  <c r="AE38" i="8"/>
  <c r="AD38" i="8"/>
  <c r="AC38" i="8"/>
  <c r="AB38" i="8"/>
  <c r="AA38" i="8"/>
  <c r="Y38" i="8"/>
  <c r="X38" i="8"/>
  <c r="U38" i="8"/>
  <c r="R38" i="8"/>
  <c r="Q38" i="8"/>
  <c r="AH37" i="8"/>
  <c r="AG37" i="8"/>
  <c r="AF37" i="8"/>
  <c r="AE37" i="8"/>
  <c r="AD37" i="8"/>
  <c r="AC37" i="8"/>
  <c r="AB37" i="8"/>
  <c r="AA37" i="8"/>
  <c r="AH36" i="8"/>
  <c r="AG36" i="8"/>
  <c r="AF36" i="8"/>
  <c r="AE36" i="8"/>
  <c r="AD36" i="8"/>
  <c r="AC36" i="8"/>
  <c r="AB36" i="8"/>
  <c r="AA36" i="8"/>
  <c r="AH35" i="8"/>
  <c r="AG35" i="8"/>
  <c r="AF35" i="8"/>
  <c r="AE35" i="8"/>
  <c r="AD35" i="8"/>
  <c r="AC35" i="8"/>
  <c r="AB35" i="8"/>
  <c r="AA35" i="8"/>
  <c r="AH34" i="8"/>
  <c r="AG34" i="8"/>
  <c r="AF34" i="8"/>
  <c r="AE34" i="8"/>
  <c r="AD34" i="8"/>
  <c r="AC34" i="8"/>
  <c r="AB34" i="8"/>
  <c r="AA34" i="8"/>
  <c r="AH33" i="8"/>
  <c r="AG33" i="8"/>
  <c r="AF33" i="8"/>
  <c r="AE33" i="8"/>
  <c r="AD33" i="8"/>
  <c r="AC33" i="8"/>
  <c r="AB33" i="8"/>
  <c r="AA33" i="8"/>
  <c r="AH32" i="8"/>
  <c r="AG32" i="8"/>
  <c r="AF32" i="8"/>
  <c r="AE32" i="8"/>
  <c r="AD32" i="8"/>
  <c r="AC32" i="8"/>
  <c r="AB32" i="8"/>
  <c r="AA32" i="8"/>
  <c r="U32" i="8"/>
  <c r="R32" i="8"/>
  <c r="Q32" i="8"/>
  <c r="AH31" i="8"/>
  <c r="AG31" i="8"/>
  <c r="AF31" i="8"/>
  <c r="AE31" i="8"/>
  <c r="AD31" i="8"/>
  <c r="AC31" i="8"/>
  <c r="AB31" i="8"/>
  <c r="AA31" i="8"/>
  <c r="U31" i="8"/>
  <c r="R31" i="8"/>
  <c r="Q31" i="8"/>
  <c r="AH30" i="8"/>
  <c r="AG30" i="8"/>
  <c r="AF30" i="8"/>
  <c r="AE30" i="8"/>
  <c r="AD30" i="8"/>
  <c r="AC30" i="8"/>
  <c r="AB30" i="8"/>
  <c r="AA30" i="8"/>
  <c r="U30" i="8"/>
  <c r="R30" i="8"/>
  <c r="Q30" i="8"/>
  <c r="AH29" i="8"/>
  <c r="AG29" i="8"/>
  <c r="AF29" i="8"/>
  <c r="AE29" i="8"/>
  <c r="AD29" i="8"/>
  <c r="AC29" i="8"/>
  <c r="AB29" i="8"/>
  <c r="AA29" i="8"/>
  <c r="U29" i="8"/>
  <c r="R29" i="8"/>
  <c r="Q29" i="8"/>
  <c r="AH28" i="8"/>
  <c r="AG28" i="8"/>
  <c r="AF28" i="8"/>
  <c r="AE28" i="8"/>
  <c r="AD28" i="8"/>
  <c r="AC28" i="8"/>
  <c r="AB28" i="8"/>
  <c r="AA28" i="8"/>
  <c r="U28" i="8"/>
  <c r="R28" i="8"/>
  <c r="Q28" i="8"/>
  <c r="AH27" i="8"/>
  <c r="AG27" i="8"/>
  <c r="AF27" i="8"/>
  <c r="AE27" i="8"/>
  <c r="AD27" i="8"/>
  <c r="AC27" i="8"/>
  <c r="AB27" i="8"/>
  <c r="AA27" i="8"/>
  <c r="Y27" i="8"/>
  <c r="X27" i="8"/>
  <c r="U27" i="8"/>
  <c r="R27" i="8"/>
  <c r="Q27" i="8"/>
  <c r="AH26" i="8"/>
  <c r="AG26" i="8"/>
  <c r="AF26" i="8"/>
  <c r="AE26" i="8"/>
  <c r="AD26" i="8"/>
  <c r="AC26" i="8"/>
  <c r="AB26" i="8"/>
  <c r="AA26" i="8"/>
  <c r="AH25" i="8"/>
  <c r="AG25" i="8"/>
  <c r="AF25" i="8"/>
  <c r="AE25" i="8"/>
  <c r="AD25" i="8"/>
  <c r="AC25" i="8"/>
  <c r="AB25" i="8"/>
  <c r="AA25" i="8"/>
  <c r="AH24" i="8"/>
  <c r="AG24" i="8"/>
  <c r="AF24" i="8"/>
  <c r="AE24" i="8"/>
  <c r="AD24" i="8"/>
  <c r="AC24" i="8"/>
  <c r="AB24" i="8"/>
  <c r="AA24" i="8"/>
  <c r="AH23" i="8"/>
  <c r="AG23" i="8"/>
  <c r="AF23" i="8"/>
  <c r="AE23" i="8"/>
  <c r="AD23" i="8"/>
  <c r="AC23" i="8"/>
  <c r="AB23" i="8"/>
  <c r="AA23" i="8"/>
  <c r="AH22" i="8"/>
  <c r="AG22" i="8"/>
  <c r="AF22" i="8"/>
  <c r="AE22" i="8"/>
  <c r="AD22" i="8"/>
  <c r="AC22" i="8"/>
  <c r="AB22" i="8"/>
  <c r="AA22" i="8"/>
  <c r="AH21" i="8"/>
  <c r="AG21" i="8"/>
  <c r="AF21" i="8"/>
  <c r="AE21" i="8"/>
  <c r="AD21" i="8"/>
  <c r="AC21" i="8"/>
  <c r="AB21" i="8"/>
  <c r="AA21" i="8"/>
  <c r="U21" i="8"/>
  <c r="R21" i="8"/>
  <c r="Q21" i="8"/>
  <c r="AH20" i="8"/>
  <c r="AG20" i="8"/>
  <c r="AF20" i="8"/>
  <c r="AE20" i="8"/>
  <c r="AD20" i="8"/>
  <c r="AC20" i="8"/>
  <c r="AB20" i="8"/>
  <c r="AA20" i="8"/>
  <c r="U20" i="8"/>
  <c r="R20" i="8"/>
  <c r="Q20" i="8"/>
  <c r="AH19" i="8"/>
  <c r="AG19" i="8"/>
  <c r="AF19" i="8"/>
  <c r="AE19" i="8"/>
  <c r="AD19" i="8"/>
  <c r="AC19" i="8"/>
  <c r="AB19" i="8"/>
  <c r="AA19" i="8"/>
  <c r="U19" i="8"/>
  <c r="R19" i="8"/>
  <c r="Q19" i="8"/>
  <c r="AH18" i="8"/>
  <c r="AG18" i="8"/>
  <c r="AF18" i="8"/>
  <c r="AE18" i="8"/>
  <c r="AD18" i="8"/>
  <c r="AC18" i="8"/>
  <c r="AB18" i="8"/>
  <c r="AA18" i="8"/>
  <c r="U18" i="8"/>
  <c r="R18" i="8"/>
  <c r="Q18" i="8"/>
  <c r="AH17" i="8"/>
  <c r="AG17" i="8"/>
  <c r="AF17" i="8"/>
  <c r="AE17" i="8"/>
  <c r="AD17" i="8"/>
  <c r="AC17" i="8"/>
  <c r="AB17" i="8"/>
  <c r="AA17" i="8"/>
  <c r="U17" i="8"/>
  <c r="R17" i="8"/>
  <c r="Q17" i="8"/>
  <c r="AH16" i="8"/>
  <c r="AG16" i="8"/>
  <c r="AF16" i="8"/>
  <c r="AE16" i="8"/>
  <c r="AD16" i="8"/>
  <c r="AC16" i="8"/>
  <c r="AB16" i="8"/>
  <c r="AA16" i="8"/>
  <c r="Y16" i="8"/>
  <c r="X16" i="8"/>
  <c r="U16" i="8"/>
  <c r="R16" i="8"/>
  <c r="Q16" i="8"/>
  <c r="AH15" i="8"/>
  <c r="AG15" i="8"/>
  <c r="AF15" i="8"/>
  <c r="AE15" i="8"/>
  <c r="AD15" i="8"/>
  <c r="AC15" i="8"/>
  <c r="AB15" i="8"/>
  <c r="AA15" i="8"/>
  <c r="AH14" i="8"/>
  <c r="AG14" i="8"/>
  <c r="AF14" i="8"/>
  <c r="AE14" i="8"/>
  <c r="AD14" i="8"/>
  <c r="AC14" i="8"/>
  <c r="AB14" i="8"/>
  <c r="AA14" i="8"/>
  <c r="AH13" i="8"/>
  <c r="AG13" i="8"/>
  <c r="AF13" i="8"/>
  <c r="AE13" i="8"/>
  <c r="AD13" i="8"/>
  <c r="AC13" i="8"/>
  <c r="AB13" i="8"/>
  <c r="AA13" i="8"/>
  <c r="AH12" i="8"/>
  <c r="AG12" i="8"/>
  <c r="AF12" i="8"/>
  <c r="AE12" i="8"/>
  <c r="AD12" i="8"/>
  <c r="AC12" i="8"/>
  <c r="AB12" i="8"/>
  <c r="AA12" i="8"/>
  <c r="AH11" i="8"/>
  <c r="AG11" i="8"/>
  <c r="AF11" i="8"/>
  <c r="AE11" i="8"/>
  <c r="AD11" i="8"/>
  <c r="AC11" i="8"/>
  <c r="AB11" i="8"/>
  <c r="AA11" i="8"/>
  <c r="AH10" i="8"/>
  <c r="AG10" i="8"/>
  <c r="AF10" i="8"/>
  <c r="AE10" i="8"/>
  <c r="AD10" i="8"/>
  <c r="AC10" i="8"/>
  <c r="AB10" i="8"/>
  <c r="AA10" i="8"/>
  <c r="R10" i="8"/>
  <c r="Q10" i="8"/>
  <c r="AH9" i="8"/>
  <c r="AG9" i="8"/>
  <c r="AF9" i="8"/>
  <c r="AE9" i="8"/>
  <c r="AD9" i="8"/>
  <c r="AC9" i="8"/>
  <c r="AB9" i="8"/>
  <c r="AA9" i="8"/>
  <c r="U9" i="8"/>
  <c r="R9" i="8"/>
  <c r="Q9" i="8"/>
  <c r="AH8" i="8"/>
  <c r="AG8" i="8"/>
  <c r="AF8" i="8"/>
  <c r="AE8" i="8"/>
  <c r="AD8" i="8"/>
  <c r="AC8" i="8"/>
  <c r="AB8" i="8"/>
  <c r="AA8" i="8"/>
  <c r="U8" i="8"/>
  <c r="R8" i="8"/>
  <c r="Q8" i="8"/>
  <c r="AH7" i="8"/>
  <c r="AG7" i="8"/>
  <c r="AF7" i="8"/>
  <c r="AE7" i="8"/>
  <c r="AD7" i="8"/>
  <c r="AC7" i="8"/>
  <c r="AB7" i="8"/>
  <c r="AA7" i="8"/>
  <c r="U7" i="8"/>
  <c r="R7" i="8"/>
  <c r="Q7" i="8"/>
  <c r="AH6" i="8"/>
  <c r="AG6" i="8"/>
  <c r="AF6" i="8"/>
  <c r="AE6" i="8"/>
  <c r="AD6" i="8"/>
  <c r="AC6" i="8"/>
  <c r="AB6" i="8"/>
  <c r="AA6" i="8"/>
  <c r="U6" i="8"/>
  <c r="R6" i="8"/>
  <c r="Q6" i="8"/>
  <c r="AH5" i="8"/>
  <c r="AG5" i="8"/>
  <c r="AF5" i="8"/>
  <c r="AE5" i="8"/>
  <c r="AD5" i="8"/>
  <c r="AC5" i="8"/>
  <c r="AB5" i="8"/>
  <c r="AA5" i="8"/>
  <c r="Y5" i="8"/>
  <c r="X5" i="8"/>
  <c r="U5" i="8"/>
  <c r="R5" i="8"/>
  <c r="Q5" i="8"/>
  <c r="AH4" i="8"/>
  <c r="AG4" i="8"/>
  <c r="AF4" i="8"/>
  <c r="AE4" i="8"/>
  <c r="AD4" i="8"/>
  <c r="AC4" i="8"/>
  <c r="AB4" i="8"/>
  <c r="AA4" i="8"/>
  <c r="AH3" i="8"/>
  <c r="AG3" i="8"/>
  <c r="AF3" i="8"/>
  <c r="AE3" i="8"/>
  <c r="AD3" i="8"/>
  <c r="AC3" i="8"/>
  <c r="AB3" i="8"/>
  <c r="AA3" i="8"/>
  <c r="B42" i="7"/>
  <c r="D42" i="7"/>
  <c r="F42" i="7"/>
  <c r="H42" i="7"/>
  <c r="I42" i="7"/>
  <c r="B41" i="7"/>
  <c r="D41" i="7"/>
  <c r="F41" i="7"/>
  <c r="H41" i="7"/>
  <c r="I41" i="7"/>
  <c r="B40" i="7"/>
  <c r="D40" i="7"/>
  <c r="F40" i="7"/>
  <c r="H40" i="7"/>
  <c r="I40" i="7"/>
  <c r="B39" i="7"/>
  <c r="D39" i="7"/>
  <c r="F39" i="7"/>
  <c r="H39" i="7"/>
  <c r="I39" i="7"/>
  <c r="Q12" i="7"/>
  <c r="O12" i="7"/>
  <c r="N12" i="7"/>
  <c r="M12" i="7"/>
  <c r="L12" i="7"/>
  <c r="Q11" i="7"/>
  <c r="O11" i="7"/>
  <c r="N11" i="7"/>
  <c r="M11" i="7"/>
  <c r="L11" i="7"/>
  <c r="Q10" i="7"/>
  <c r="O10" i="7"/>
  <c r="N10" i="7"/>
  <c r="M10" i="7"/>
  <c r="L10" i="7"/>
  <c r="Q9" i="7"/>
  <c r="O9" i="7"/>
  <c r="N9" i="7"/>
  <c r="M9" i="7"/>
  <c r="L9" i="7"/>
  <c r="Q8" i="7"/>
  <c r="O8" i="7"/>
  <c r="N8" i="7"/>
  <c r="M8" i="7"/>
  <c r="L8" i="7"/>
  <c r="E4" i="1"/>
  <c r="L4" i="1"/>
  <c r="K4" i="1"/>
  <c r="L2" i="1"/>
  <c r="T6" i="5"/>
  <c r="Q6" i="5"/>
  <c r="M3" i="5"/>
  <c r="E84" i="1"/>
  <c r="K5" i="1"/>
  <c r="E5" i="1"/>
  <c r="L5" i="1"/>
  <c r="K6" i="1"/>
  <c r="E6" i="1"/>
  <c r="L6" i="1"/>
  <c r="K7" i="1"/>
  <c r="E7" i="1"/>
  <c r="L7" i="1"/>
  <c r="K8" i="1"/>
  <c r="E8" i="1"/>
  <c r="L8" i="1"/>
  <c r="K9" i="1"/>
  <c r="E9" i="1"/>
  <c r="L9" i="1"/>
  <c r="K15" i="1"/>
  <c r="E15" i="1"/>
  <c r="L15" i="1"/>
  <c r="K16" i="1"/>
  <c r="E16" i="1"/>
  <c r="L16" i="1"/>
  <c r="K17" i="1"/>
  <c r="E17" i="1"/>
  <c r="L17" i="1"/>
  <c r="K18" i="1"/>
  <c r="E18" i="1"/>
  <c r="L18" i="1"/>
  <c r="K19" i="1"/>
  <c r="E19" i="1"/>
  <c r="L19" i="1"/>
  <c r="K20" i="1"/>
  <c r="E20" i="1"/>
  <c r="L20" i="1"/>
  <c r="K26" i="1"/>
  <c r="E26" i="1"/>
  <c r="L26" i="1"/>
  <c r="K27" i="1"/>
  <c r="E27" i="1"/>
  <c r="L27" i="1"/>
  <c r="K28" i="1"/>
  <c r="E28" i="1"/>
  <c r="L28" i="1"/>
  <c r="K29" i="1"/>
  <c r="E29" i="1"/>
  <c r="L29" i="1"/>
  <c r="K30" i="1"/>
  <c r="E30" i="1"/>
  <c r="L30" i="1"/>
  <c r="K31" i="1"/>
  <c r="E31" i="1"/>
  <c r="L31" i="1"/>
  <c r="K37" i="1"/>
  <c r="E37" i="1"/>
  <c r="L37" i="1"/>
  <c r="K38" i="1"/>
  <c r="E38" i="1"/>
  <c r="L38" i="1"/>
  <c r="K39" i="1"/>
  <c r="E39" i="1"/>
  <c r="L39" i="1"/>
  <c r="K40" i="1"/>
  <c r="E40" i="1"/>
  <c r="L40" i="1"/>
  <c r="K41" i="1"/>
  <c r="E41" i="1"/>
  <c r="L41" i="1"/>
  <c r="K42" i="1"/>
  <c r="E42" i="1"/>
  <c r="L42" i="1"/>
  <c r="K48" i="1"/>
  <c r="E48" i="1"/>
  <c r="L48" i="1"/>
  <c r="K49" i="1"/>
  <c r="E49" i="1"/>
  <c r="L49" i="1"/>
  <c r="K50" i="1"/>
  <c r="E50" i="1"/>
  <c r="L50" i="1"/>
  <c r="K51" i="1"/>
  <c r="E51" i="1"/>
  <c r="L51" i="1"/>
  <c r="K52" i="1"/>
  <c r="E52" i="1"/>
  <c r="L52" i="1"/>
  <c r="K53" i="1"/>
  <c r="E53" i="1"/>
  <c r="L53" i="1"/>
  <c r="K62" i="1"/>
  <c r="E62" i="1"/>
  <c r="L62" i="1"/>
  <c r="K63" i="1"/>
  <c r="E63" i="1"/>
  <c r="L63" i="1"/>
  <c r="K64" i="1"/>
  <c r="E64" i="1"/>
  <c r="L64" i="1"/>
  <c r="K65" i="1"/>
  <c r="E65" i="1"/>
  <c r="L65" i="1"/>
  <c r="K66" i="1"/>
  <c r="E66" i="1"/>
  <c r="L66" i="1"/>
  <c r="K67" i="1"/>
  <c r="E67" i="1"/>
  <c r="L67" i="1"/>
  <c r="K73" i="1"/>
  <c r="E73" i="1"/>
  <c r="L73" i="1"/>
  <c r="K74" i="1"/>
  <c r="E74" i="1"/>
  <c r="L74" i="1"/>
  <c r="K75" i="1"/>
  <c r="E75" i="1"/>
  <c r="L75" i="1"/>
  <c r="K76" i="1"/>
  <c r="E76" i="1"/>
  <c r="L76" i="1"/>
  <c r="K77" i="1"/>
  <c r="E77" i="1"/>
  <c r="L77" i="1"/>
  <c r="K78" i="1"/>
  <c r="E78" i="1"/>
  <c r="L78" i="1"/>
  <c r="K84" i="1"/>
  <c r="L84" i="1"/>
  <c r="K85" i="1"/>
  <c r="E85" i="1"/>
  <c r="L85" i="1"/>
  <c r="K86" i="1"/>
  <c r="E86" i="1"/>
  <c r="L86" i="1"/>
  <c r="K87" i="1"/>
  <c r="E87" i="1"/>
  <c r="L87" i="1"/>
  <c r="K88" i="1"/>
  <c r="E88" i="1"/>
  <c r="L88" i="1"/>
  <c r="K89" i="1"/>
  <c r="E89" i="1"/>
  <c r="L89" i="1"/>
  <c r="K95" i="1"/>
  <c r="E95" i="1"/>
  <c r="L95" i="1"/>
  <c r="K96" i="1"/>
  <c r="E96" i="1"/>
  <c r="L96" i="1"/>
  <c r="K97" i="1"/>
  <c r="E97" i="1"/>
  <c r="L97" i="1"/>
  <c r="K98" i="1"/>
  <c r="E98" i="1"/>
  <c r="L98" i="1"/>
  <c r="K99" i="1"/>
  <c r="E99" i="1"/>
  <c r="L99" i="1"/>
  <c r="K100" i="1"/>
  <c r="E100" i="1"/>
  <c r="L100" i="1"/>
  <c r="K106" i="1"/>
  <c r="E106" i="1"/>
  <c r="L106" i="1"/>
  <c r="K107" i="1"/>
  <c r="L107" i="1"/>
  <c r="K108" i="1"/>
  <c r="L108" i="1"/>
  <c r="K109" i="1"/>
  <c r="L109" i="1"/>
  <c r="K110" i="1"/>
  <c r="L110" i="1"/>
  <c r="K111" i="1"/>
  <c r="L111" i="1"/>
  <c r="E111" i="1"/>
  <c r="E110" i="1"/>
  <c r="E109" i="1"/>
  <c r="E108" i="1"/>
  <c r="E107" i="1"/>
  <c r="D11" i="6"/>
  <c r="C11" i="6"/>
  <c r="B11" i="6"/>
  <c r="A11" i="6"/>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M4" i="5"/>
  <c r="M5" i="5"/>
  <c r="M6" i="5"/>
  <c r="N3" i="5"/>
  <c r="N4" i="5"/>
  <c r="N5" i="5"/>
  <c r="N6" i="5"/>
  <c r="R6" i="5"/>
  <c r="O3" i="5"/>
  <c r="O4" i="5"/>
  <c r="O5" i="5"/>
  <c r="O6" i="5"/>
  <c r="S6" i="5"/>
  <c r="M259" i="4"/>
  <c r="L259" i="4"/>
  <c r="K259" i="4"/>
  <c r="J259" i="4"/>
  <c r="I259" i="4"/>
  <c r="H259" i="4"/>
  <c r="M258" i="4"/>
  <c r="L258" i="4"/>
  <c r="K258" i="4"/>
  <c r="G259" i="4"/>
  <c r="J258" i="4"/>
  <c r="F259" i="4"/>
  <c r="I258" i="4"/>
  <c r="E259" i="4"/>
  <c r="H258" i="4"/>
  <c r="M257" i="4"/>
  <c r="L257" i="4"/>
  <c r="K257" i="4"/>
  <c r="G258" i="4"/>
  <c r="J257" i="4"/>
  <c r="F258" i="4"/>
  <c r="I257" i="4"/>
  <c r="E258" i="4"/>
  <c r="H257" i="4"/>
  <c r="M256" i="4"/>
  <c r="L256" i="4"/>
  <c r="K256" i="4"/>
  <c r="G257" i="4"/>
  <c r="J256" i="4"/>
  <c r="F257" i="4"/>
  <c r="I256" i="4"/>
  <c r="E257" i="4"/>
  <c r="H256" i="4"/>
  <c r="M255" i="4"/>
  <c r="L255" i="4"/>
  <c r="K255" i="4"/>
  <c r="G256" i="4"/>
  <c r="J255" i="4"/>
  <c r="F256" i="4"/>
  <c r="I255" i="4"/>
  <c r="E256" i="4"/>
  <c r="H255" i="4"/>
  <c r="M254" i="4"/>
  <c r="L254" i="4"/>
  <c r="K254" i="4"/>
  <c r="G255" i="4"/>
  <c r="J254" i="4"/>
  <c r="F255" i="4"/>
  <c r="I254" i="4"/>
  <c r="E255" i="4"/>
  <c r="H254" i="4"/>
  <c r="M253" i="4"/>
  <c r="L253" i="4"/>
  <c r="K253" i="4"/>
  <c r="G254" i="4"/>
  <c r="J253" i="4"/>
  <c r="F254" i="4"/>
  <c r="I253" i="4"/>
  <c r="E254" i="4"/>
  <c r="H253" i="4"/>
  <c r="M252" i="4"/>
  <c r="L252" i="4"/>
  <c r="K252" i="4"/>
  <c r="G253" i="4"/>
  <c r="J252" i="4"/>
  <c r="F253" i="4"/>
  <c r="I252" i="4"/>
  <c r="E253" i="4"/>
  <c r="H252" i="4"/>
  <c r="M251" i="4"/>
  <c r="L251" i="4"/>
  <c r="K251" i="4"/>
  <c r="G252" i="4"/>
  <c r="J251" i="4"/>
  <c r="F252" i="4"/>
  <c r="I251" i="4"/>
  <c r="E252" i="4"/>
  <c r="H251" i="4"/>
  <c r="M250" i="4"/>
  <c r="L250" i="4"/>
  <c r="K250" i="4"/>
  <c r="G251" i="4"/>
  <c r="J250" i="4"/>
  <c r="F251" i="4"/>
  <c r="I250" i="4"/>
  <c r="E251" i="4"/>
  <c r="H250" i="4"/>
  <c r="M249" i="4"/>
  <c r="L249" i="4"/>
  <c r="K249" i="4"/>
  <c r="G250" i="4"/>
  <c r="J249" i="4"/>
  <c r="F250" i="4"/>
  <c r="I249" i="4"/>
  <c r="E250" i="4"/>
  <c r="H249" i="4"/>
  <c r="M248" i="4"/>
  <c r="L248" i="4"/>
  <c r="K248" i="4"/>
  <c r="G249" i="4"/>
  <c r="J248" i="4"/>
  <c r="F249" i="4"/>
  <c r="I248" i="4"/>
  <c r="E249" i="4"/>
  <c r="H248" i="4"/>
  <c r="M247" i="4"/>
  <c r="L247" i="4"/>
  <c r="K247" i="4"/>
  <c r="G248" i="4"/>
  <c r="J247" i="4"/>
  <c r="F248" i="4"/>
  <c r="I247" i="4"/>
  <c r="E248" i="4"/>
  <c r="H247" i="4"/>
  <c r="M246" i="4"/>
  <c r="L246" i="4"/>
  <c r="K246" i="4"/>
  <c r="G247" i="4"/>
  <c r="J246" i="4"/>
  <c r="F247" i="4"/>
  <c r="I246" i="4"/>
  <c r="E247" i="4"/>
  <c r="H246" i="4"/>
  <c r="M245" i="4"/>
  <c r="L245" i="4"/>
  <c r="K245" i="4"/>
  <c r="G246" i="4"/>
  <c r="J245" i="4"/>
  <c r="F246" i="4"/>
  <c r="I245" i="4"/>
  <c r="E246" i="4"/>
  <c r="H245" i="4"/>
  <c r="M244" i="4"/>
  <c r="L244" i="4"/>
  <c r="K244" i="4"/>
  <c r="G245" i="4"/>
  <c r="J244" i="4"/>
  <c r="F245" i="4"/>
  <c r="I244" i="4"/>
  <c r="E245" i="4"/>
  <c r="H244" i="4"/>
  <c r="M243" i="4"/>
  <c r="L243" i="4"/>
  <c r="K243" i="4"/>
  <c r="G244" i="4"/>
  <c r="J243" i="4"/>
  <c r="F244" i="4"/>
  <c r="I243" i="4"/>
  <c r="E244" i="4"/>
  <c r="H243" i="4"/>
  <c r="M242" i="4"/>
  <c r="L242" i="4"/>
  <c r="K242" i="4"/>
  <c r="G243" i="4"/>
  <c r="J242" i="4"/>
  <c r="F243" i="4"/>
  <c r="I242" i="4"/>
  <c r="E243" i="4"/>
  <c r="H242" i="4"/>
  <c r="M241" i="4"/>
  <c r="L241" i="4"/>
  <c r="K241" i="4"/>
  <c r="G242" i="4"/>
  <c r="J241" i="4"/>
  <c r="F242" i="4"/>
  <c r="I241" i="4"/>
  <c r="E242" i="4"/>
  <c r="H241" i="4"/>
  <c r="M240" i="4"/>
  <c r="L240" i="4"/>
  <c r="K240" i="4"/>
  <c r="G241" i="4"/>
  <c r="J240" i="4"/>
  <c r="F241" i="4"/>
  <c r="I240" i="4"/>
  <c r="E241" i="4"/>
  <c r="H240" i="4"/>
  <c r="M239" i="4"/>
  <c r="L239" i="4"/>
  <c r="K239" i="4"/>
  <c r="G240" i="4"/>
  <c r="J239" i="4"/>
  <c r="F240" i="4"/>
  <c r="I239" i="4"/>
  <c r="E240" i="4"/>
  <c r="H239" i="4"/>
  <c r="M238" i="4"/>
  <c r="L238" i="4"/>
  <c r="K238" i="4"/>
  <c r="G239" i="4"/>
  <c r="J238" i="4"/>
  <c r="F239" i="4"/>
  <c r="I238" i="4"/>
  <c r="E239" i="4"/>
  <c r="H238" i="4"/>
  <c r="M237" i="4"/>
  <c r="L237" i="4"/>
  <c r="K237" i="4"/>
  <c r="G238" i="4"/>
  <c r="J237" i="4"/>
  <c r="F238" i="4"/>
  <c r="I237" i="4"/>
  <c r="E238" i="4"/>
  <c r="H237" i="4"/>
  <c r="M236" i="4"/>
  <c r="L236" i="4"/>
  <c r="K236" i="4"/>
  <c r="G237" i="4"/>
  <c r="J236" i="4"/>
  <c r="F237" i="4"/>
  <c r="I236" i="4"/>
  <c r="E237" i="4"/>
  <c r="H236" i="4"/>
  <c r="M235" i="4"/>
  <c r="L235" i="4"/>
  <c r="K235" i="4"/>
  <c r="G236" i="4"/>
  <c r="J235" i="4"/>
  <c r="F236" i="4"/>
  <c r="I235" i="4"/>
  <c r="E236" i="4"/>
  <c r="H235" i="4"/>
  <c r="M234" i="4"/>
  <c r="L234" i="4"/>
  <c r="K234" i="4"/>
  <c r="G235" i="4"/>
  <c r="J234" i="4"/>
  <c r="F235" i="4"/>
  <c r="I234" i="4"/>
  <c r="E235" i="4"/>
  <c r="H234" i="4"/>
  <c r="M233" i="4"/>
  <c r="L233" i="4"/>
  <c r="K233" i="4"/>
  <c r="G234" i="4"/>
  <c r="J233" i="4"/>
  <c r="F234" i="4"/>
  <c r="I233" i="4"/>
  <c r="E234" i="4"/>
  <c r="H233" i="4"/>
  <c r="M232" i="4"/>
  <c r="L232" i="4"/>
  <c r="K232" i="4"/>
  <c r="G233" i="4"/>
  <c r="J232" i="4"/>
  <c r="F233" i="4"/>
  <c r="I232" i="4"/>
  <c r="E233" i="4"/>
  <c r="H232" i="4"/>
  <c r="M231" i="4"/>
  <c r="L231" i="4"/>
  <c r="K231" i="4"/>
  <c r="G232" i="4"/>
  <c r="J231" i="4"/>
  <c r="F232" i="4"/>
  <c r="I231" i="4"/>
  <c r="E232" i="4"/>
  <c r="H231" i="4"/>
  <c r="M230" i="4"/>
  <c r="L230" i="4"/>
  <c r="K230" i="4"/>
  <c r="G231" i="4"/>
  <c r="J230" i="4"/>
  <c r="F231" i="4"/>
  <c r="I230" i="4"/>
  <c r="E231" i="4"/>
  <c r="H230" i="4"/>
  <c r="M229" i="4"/>
  <c r="L229" i="4"/>
  <c r="K229" i="4"/>
  <c r="G230" i="4"/>
  <c r="J229" i="4"/>
  <c r="F230" i="4"/>
  <c r="I229" i="4"/>
  <c r="E230" i="4"/>
  <c r="H229" i="4"/>
  <c r="M228" i="4"/>
  <c r="L228" i="4"/>
  <c r="K228" i="4"/>
  <c r="G229" i="4"/>
  <c r="J228" i="4"/>
  <c r="F229" i="4"/>
  <c r="I228" i="4"/>
  <c r="E229" i="4"/>
  <c r="H228" i="4"/>
  <c r="M227" i="4"/>
  <c r="L227" i="4"/>
  <c r="K227" i="4"/>
  <c r="J227" i="4"/>
  <c r="I227" i="4"/>
  <c r="H227" i="4"/>
  <c r="M226" i="4"/>
  <c r="L226" i="4"/>
  <c r="K226" i="4"/>
  <c r="G227" i="4"/>
  <c r="J226" i="4"/>
  <c r="F227" i="4"/>
  <c r="I226" i="4"/>
  <c r="E227" i="4"/>
  <c r="H226" i="4"/>
  <c r="M225" i="4"/>
  <c r="L225" i="4"/>
  <c r="K225" i="4"/>
  <c r="G226" i="4"/>
  <c r="J225" i="4"/>
  <c r="F226" i="4"/>
  <c r="I225" i="4"/>
  <c r="E226" i="4"/>
  <c r="H225" i="4"/>
  <c r="M224" i="4"/>
  <c r="L224" i="4"/>
  <c r="K224" i="4"/>
  <c r="G225" i="4"/>
  <c r="J224" i="4"/>
  <c r="F225" i="4"/>
  <c r="I224" i="4"/>
  <c r="E225" i="4"/>
  <c r="H224" i="4"/>
  <c r="M223" i="4"/>
  <c r="L223" i="4"/>
  <c r="K223" i="4"/>
  <c r="G224" i="4"/>
  <c r="J223" i="4"/>
  <c r="F224" i="4"/>
  <c r="I223" i="4"/>
  <c r="E224" i="4"/>
  <c r="H223" i="4"/>
  <c r="M222" i="4"/>
  <c r="L222" i="4"/>
  <c r="K222" i="4"/>
  <c r="G223" i="4"/>
  <c r="J222" i="4"/>
  <c r="F223" i="4"/>
  <c r="I222" i="4"/>
  <c r="E223" i="4"/>
  <c r="H222" i="4"/>
  <c r="M221" i="4"/>
  <c r="L221" i="4"/>
  <c r="K221" i="4"/>
  <c r="G222" i="4"/>
  <c r="J221" i="4"/>
  <c r="F222" i="4"/>
  <c r="I221" i="4"/>
  <c r="E222" i="4"/>
  <c r="H221" i="4"/>
  <c r="M220" i="4"/>
  <c r="L220" i="4"/>
  <c r="K220" i="4"/>
  <c r="G221" i="4"/>
  <c r="J220" i="4"/>
  <c r="F221" i="4"/>
  <c r="I220" i="4"/>
  <c r="E221" i="4"/>
  <c r="H220" i="4"/>
  <c r="M219" i="4"/>
  <c r="L219" i="4"/>
  <c r="K219" i="4"/>
  <c r="G220" i="4"/>
  <c r="J219" i="4"/>
  <c r="F220" i="4"/>
  <c r="I219" i="4"/>
  <c r="E220" i="4"/>
  <c r="H219" i="4"/>
  <c r="M218" i="4"/>
  <c r="L218" i="4"/>
  <c r="K218" i="4"/>
  <c r="G219" i="4"/>
  <c r="J218" i="4"/>
  <c r="F219" i="4"/>
  <c r="I218" i="4"/>
  <c r="E219" i="4"/>
  <c r="H218" i="4"/>
  <c r="M217" i="4"/>
  <c r="L217" i="4"/>
  <c r="K217" i="4"/>
  <c r="G218" i="4"/>
  <c r="J217" i="4"/>
  <c r="F218" i="4"/>
  <c r="I217" i="4"/>
  <c r="E218" i="4"/>
  <c r="H217" i="4"/>
  <c r="M216" i="4"/>
  <c r="L216" i="4"/>
  <c r="K216" i="4"/>
  <c r="G217" i="4"/>
  <c r="J216" i="4"/>
  <c r="F217" i="4"/>
  <c r="I216" i="4"/>
  <c r="E217" i="4"/>
  <c r="H216" i="4"/>
  <c r="M215" i="4"/>
  <c r="L215" i="4"/>
  <c r="K215" i="4"/>
  <c r="G216" i="4"/>
  <c r="J215" i="4"/>
  <c r="F216" i="4"/>
  <c r="I215" i="4"/>
  <c r="E216" i="4"/>
  <c r="H215" i="4"/>
  <c r="M214" i="4"/>
  <c r="L214" i="4"/>
  <c r="K214" i="4"/>
  <c r="G215" i="4"/>
  <c r="J214" i="4"/>
  <c r="F215" i="4"/>
  <c r="I214" i="4"/>
  <c r="E215" i="4"/>
  <c r="H214" i="4"/>
  <c r="M213" i="4"/>
  <c r="L213" i="4"/>
  <c r="K213" i="4"/>
  <c r="G214" i="4"/>
  <c r="J213" i="4"/>
  <c r="F214" i="4"/>
  <c r="I213" i="4"/>
  <c r="E214" i="4"/>
  <c r="H213" i="4"/>
  <c r="M212" i="4"/>
  <c r="L212" i="4"/>
  <c r="K212" i="4"/>
  <c r="G213" i="4"/>
  <c r="J212" i="4"/>
  <c r="F213" i="4"/>
  <c r="I212" i="4"/>
  <c r="E213" i="4"/>
  <c r="H212" i="4"/>
  <c r="M211" i="4"/>
  <c r="L211" i="4"/>
  <c r="K211" i="4"/>
  <c r="G212" i="4"/>
  <c r="J211" i="4"/>
  <c r="F212" i="4"/>
  <c r="I211" i="4"/>
  <c r="E212" i="4"/>
  <c r="H211" i="4"/>
  <c r="M210" i="4"/>
  <c r="L210" i="4"/>
  <c r="K210" i="4"/>
  <c r="G211" i="4"/>
  <c r="J210" i="4"/>
  <c r="F211" i="4"/>
  <c r="I210" i="4"/>
  <c r="E211" i="4"/>
  <c r="H210" i="4"/>
  <c r="M209" i="4"/>
  <c r="L209" i="4"/>
  <c r="K209" i="4"/>
  <c r="G210" i="4"/>
  <c r="J209" i="4"/>
  <c r="F210" i="4"/>
  <c r="I209" i="4"/>
  <c r="E210" i="4"/>
  <c r="H209" i="4"/>
  <c r="M208" i="4"/>
  <c r="L208" i="4"/>
  <c r="K208" i="4"/>
  <c r="G209" i="4"/>
  <c r="J208" i="4"/>
  <c r="F209" i="4"/>
  <c r="I208" i="4"/>
  <c r="E209" i="4"/>
  <c r="H208" i="4"/>
  <c r="M207" i="4"/>
  <c r="L207" i="4"/>
  <c r="K207" i="4"/>
  <c r="G208" i="4"/>
  <c r="J207" i="4"/>
  <c r="F208" i="4"/>
  <c r="I207" i="4"/>
  <c r="E208" i="4"/>
  <c r="H207" i="4"/>
  <c r="M206" i="4"/>
  <c r="L206" i="4"/>
  <c r="K206" i="4"/>
  <c r="G207" i="4"/>
  <c r="J206" i="4"/>
  <c r="F207" i="4"/>
  <c r="I206" i="4"/>
  <c r="E207" i="4"/>
  <c r="H206" i="4"/>
  <c r="M205" i="4"/>
  <c r="L205" i="4"/>
  <c r="K205" i="4"/>
  <c r="G206" i="4"/>
  <c r="J205" i="4"/>
  <c r="F206" i="4"/>
  <c r="I205" i="4"/>
  <c r="E206" i="4"/>
  <c r="H205" i="4"/>
  <c r="M204" i="4"/>
  <c r="L204" i="4"/>
  <c r="K204" i="4"/>
  <c r="G205" i="4"/>
  <c r="J204" i="4"/>
  <c r="F205" i="4"/>
  <c r="I204" i="4"/>
  <c r="E205" i="4"/>
  <c r="H204" i="4"/>
  <c r="M203" i="4"/>
  <c r="L203" i="4"/>
  <c r="K203" i="4"/>
  <c r="G204" i="4"/>
  <c r="J203" i="4"/>
  <c r="F204" i="4"/>
  <c r="I203" i="4"/>
  <c r="E204" i="4"/>
  <c r="H203" i="4"/>
  <c r="M202" i="4"/>
  <c r="L202" i="4"/>
  <c r="K202" i="4"/>
  <c r="G203" i="4"/>
  <c r="J202" i="4"/>
  <c r="F203" i="4"/>
  <c r="I202" i="4"/>
  <c r="E203" i="4"/>
  <c r="H202" i="4"/>
  <c r="M201" i="4"/>
  <c r="L201" i="4"/>
  <c r="K201" i="4"/>
  <c r="G202" i="4"/>
  <c r="J201" i="4"/>
  <c r="F202" i="4"/>
  <c r="I201" i="4"/>
  <c r="E202" i="4"/>
  <c r="H201" i="4"/>
  <c r="M200" i="4"/>
  <c r="L200" i="4"/>
  <c r="K200" i="4"/>
  <c r="G201" i="4"/>
  <c r="J200" i="4"/>
  <c r="F201" i="4"/>
  <c r="I200" i="4"/>
  <c r="E201" i="4"/>
  <c r="H200" i="4"/>
  <c r="M199" i="4"/>
  <c r="L199" i="4"/>
  <c r="K199" i="4"/>
  <c r="G200" i="4"/>
  <c r="J199" i="4"/>
  <c r="F200" i="4"/>
  <c r="I199" i="4"/>
  <c r="E200" i="4"/>
  <c r="H199" i="4"/>
  <c r="M198" i="4"/>
  <c r="L198" i="4"/>
  <c r="K198" i="4"/>
  <c r="G199" i="4"/>
  <c r="J198" i="4"/>
  <c r="F199" i="4"/>
  <c r="I198" i="4"/>
  <c r="E199" i="4"/>
  <c r="H198" i="4"/>
  <c r="M197" i="4"/>
  <c r="L197" i="4"/>
  <c r="K197" i="4"/>
  <c r="G198" i="4"/>
  <c r="J197" i="4"/>
  <c r="F198" i="4"/>
  <c r="I197" i="4"/>
  <c r="E198" i="4"/>
  <c r="H197" i="4"/>
  <c r="M196" i="4"/>
  <c r="L196" i="4"/>
  <c r="K196" i="4"/>
  <c r="G197" i="4"/>
  <c r="J196" i="4"/>
  <c r="F197" i="4"/>
  <c r="I196" i="4"/>
  <c r="E197" i="4"/>
  <c r="H196" i="4"/>
  <c r="M195" i="4"/>
  <c r="L195" i="4"/>
  <c r="K195" i="4"/>
  <c r="J195" i="4"/>
  <c r="I195" i="4"/>
  <c r="H195" i="4"/>
  <c r="M194" i="4"/>
  <c r="L194" i="4"/>
  <c r="K194" i="4"/>
  <c r="G195" i="4"/>
  <c r="J194" i="4"/>
  <c r="F195" i="4"/>
  <c r="I194" i="4"/>
  <c r="E195" i="4"/>
  <c r="H194" i="4"/>
  <c r="M193" i="4"/>
  <c r="L193" i="4"/>
  <c r="K193" i="4"/>
  <c r="G194" i="4"/>
  <c r="J193" i="4"/>
  <c r="F194" i="4"/>
  <c r="I193" i="4"/>
  <c r="E194" i="4"/>
  <c r="H193" i="4"/>
  <c r="M192" i="4"/>
  <c r="L192" i="4"/>
  <c r="K192" i="4"/>
  <c r="G193" i="4"/>
  <c r="J192" i="4"/>
  <c r="F193" i="4"/>
  <c r="I192" i="4"/>
  <c r="E193" i="4"/>
  <c r="H192" i="4"/>
  <c r="M191" i="4"/>
  <c r="L191" i="4"/>
  <c r="K191" i="4"/>
  <c r="G192" i="4"/>
  <c r="J191" i="4"/>
  <c r="F192" i="4"/>
  <c r="I191" i="4"/>
  <c r="E192" i="4"/>
  <c r="H191" i="4"/>
  <c r="M190" i="4"/>
  <c r="L190" i="4"/>
  <c r="K190" i="4"/>
  <c r="G191" i="4"/>
  <c r="J190" i="4"/>
  <c r="F191" i="4"/>
  <c r="I190" i="4"/>
  <c r="E191" i="4"/>
  <c r="H190" i="4"/>
  <c r="M189" i="4"/>
  <c r="L189" i="4"/>
  <c r="K189" i="4"/>
  <c r="G190" i="4"/>
  <c r="J189" i="4"/>
  <c r="F190" i="4"/>
  <c r="I189" i="4"/>
  <c r="E190" i="4"/>
  <c r="H189" i="4"/>
  <c r="M188" i="4"/>
  <c r="L188" i="4"/>
  <c r="K188" i="4"/>
  <c r="G189" i="4"/>
  <c r="J188" i="4"/>
  <c r="F189" i="4"/>
  <c r="I188" i="4"/>
  <c r="E189" i="4"/>
  <c r="H188" i="4"/>
  <c r="M187" i="4"/>
  <c r="L187" i="4"/>
  <c r="K187" i="4"/>
  <c r="G188" i="4"/>
  <c r="J187" i="4"/>
  <c r="F188" i="4"/>
  <c r="I187" i="4"/>
  <c r="E188" i="4"/>
  <c r="H187" i="4"/>
  <c r="M186" i="4"/>
  <c r="L186" i="4"/>
  <c r="K186" i="4"/>
  <c r="G187" i="4"/>
  <c r="J186" i="4"/>
  <c r="F187" i="4"/>
  <c r="I186" i="4"/>
  <c r="E187" i="4"/>
  <c r="H186" i="4"/>
  <c r="M185" i="4"/>
  <c r="L185" i="4"/>
  <c r="K185" i="4"/>
  <c r="G186" i="4"/>
  <c r="J185" i="4"/>
  <c r="F186" i="4"/>
  <c r="I185" i="4"/>
  <c r="E186" i="4"/>
  <c r="H185" i="4"/>
  <c r="M184" i="4"/>
  <c r="L184" i="4"/>
  <c r="K184" i="4"/>
  <c r="G185" i="4"/>
  <c r="J184" i="4"/>
  <c r="F185" i="4"/>
  <c r="I184" i="4"/>
  <c r="E185" i="4"/>
  <c r="H184" i="4"/>
  <c r="M183" i="4"/>
  <c r="L183" i="4"/>
  <c r="K183" i="4"/>
  <c r="G184" i="4"/>
  <c r="J183" i="4"/>
  <c r="F184" i="4"/>
  <c r="I183" i="4"/>
  <c r="E184" i="4"/>
  <c r="H183" i="4"/>
  <c r="M182" i="4"/>
  <c r="L182" i="4"/>
  <c r="K182" i="4"/>
  <c r="G183" i="4"/>
  <c r="J182" i="4"/>
  <c r="F183" i="4"/>
  <c r="I182" i="4"/>
  <c r="E183" i="4"/>
  <c r="H182" i="4"/>
  <c r="M181" i="4"/>
  <c r="L181" i="4"/>
  <c r="K181" i="4"/>
  <c r="G182" i="4"/>
  <c r="J181" i="4"/>
  <c r="F182" i="4"/>
  <c r="I181" i="4"/>
  <c r="E182" i="4"/>
  <c r="H181" i="4"/>
  <c r="M180" i="4"/>
  <c r="L180" i="4"/>
  <c r="K180" i="4"/>
  <c r="G181" i="4"/>
  <c r="J180" i="4"/>
  <c r="F181" i="4"/>
  <c r="I180" i="4"/>
  <c r="E181" i="4"/>
  <c r="H180" i="4"/>
  <c r="M179" i="4"/>
  <c r="L179" i="4"/>
  <c r="K179" i="4"/>
  <c r="G180" i="4"/>
  <c r="J179" i="4"/>
  <c r="F180" i="4"/>
  <c r="I179" i="4"/>
  <c r="E180" i="4"/>
  <c r="H179" i="4"/>
  <c r="M178" i="4"/>
  <c r="L178" i="4"/>
  <c r="K178" i="4"/>
  <c r="G179" i="4"/>
  <c r="J178" i="4"/>
  <c r="F179" i="4"/>
  <c r="I178" i="4"/>
  <c r="E179" i="4"/>
  <c r="H178" i="4"/>
  <c r="M177" i="4"/>
  <c r="L177" i="4"/>
  <c r="K177" i="4"/>
  <c r="G178" i="4"/>
  <c r="J177" i="4"/>
  <c r="F178" i="4"/>
  <c r="I177" i="4"/>
  <c r="E178" i="4"/>
  <c r="H177" i="4"/>
  <c r="M176" i="4"/>
  <c r="L176" i="4"/>
  <c r="K176" i="4"/>
  <c r="G177" i="4"/>
  <c r="J176" i="4"/>
  <c r="F177" i="4"/>
  <c r="I176" i="4"/>
  <c r="E177" i="4"/>
  <c r="H176" i="4"/>
  <c r="M175" i="4"/>
  <c r="L175" i="4"/>
  <c r="K175" i="4"/>
  <c r="G176" i="4"/>
  <c r="J175" i="4"/>
  <c r="F176" i="4"/>
  <c r="I175" i="4"/>
  <c r="E176" i="4"/>
  <c r="H175" i="4"/>
  <c r="M174" i="4"/>
  <c r="L174" i="4"/>
  <c r="K174" i="4"/>
  <c r="G175" i="4"/>
  <c r="J174" i="4"/>
  <c r="F175" i="4"/>
  <c r="I174" i="4"/>
  <c r="E175" i="4"/>
  <c r="H174" i="4"/>
  <c r="M173" i="4"/>
  <c r="L173" i="4"/>
  <c r="K173" i="4"/>
  <c r="G174" i="4"/>
  <c r="J173" i="4"/>
  <c r="F174" i="4"/>
  <c r="I173" i="4"/>
  <c r="E174" i="4"/>
  <c r="H173" i="4"/>
  <c r="M172" i="4"/>
  <c r="L172" i="4"/>
  <c r="K172" i="4"/>
  <c r="G173" i="4"/>
  <c r="J172" i="4"/>
  <c r="F173" i="4"/>
  <c r="I172" i="4"/>
  <c r="E173" i="4"/>
  <c r="H172" i="4"/>
  <c r="M171" i="4"/>
  <c r="L171" i="4"/>
  <c r="K171" i="4"/>
  <c r="G172" i="4"/>
  <c r="J171" i="4"/>
  <c r="F172" i="4"/>
  <c r="I171" i="4"/>
  <c r="E172" i="4"/>
  <c r="H171" i="4"/>
  <c r="M170" i="4"/>
  <c r="L170" i="4"/>
  <c r="K170" i="4"/>
  <c r="G171" i="4"/>
  <c r="J170" i="4"/>
  <c r="F171" i="4"/>
  <c r="I170" i="4"/>
  <c r="E171" i="4"/>
  <c r="H170" i="4"/>
  <c r="M169" i="4"/>
  <c r="L169" i="4"/>
  <c r="K169" i="4"/>
  <c r="G170" i="4"/>
  <c r="J169" i="4"/>
  <c r="F170" i="4"/>
  <c r="I169" i="4"/>
  <c r="E170" i="4"/>
  <c r="H169" i="4"/>
  <c r="M168" i="4"/>
  <c r="L168" i="4"/>
  <c r="K168" i="4"/>
  <c r="G169" i="4"/>
  <c r="J168" i="4"/>
  <c r="F169" i="4"/>
  <c r="I168" i="4"/>
  <c r="E169" i="4"/>
  <c r="H168" i="4"/>
  <c r="M167" i="4"/>
  <c r="L167" i="4"/>
  <c r="K167" i="4"/>
  <c r="G168" i="4"/>
  <c r="J167" i="4"/>
  <c r="F168" i="4"/>
  <c r="I167" i="4"/>
  <c r="E168" i="4"/>
  <c r="H167" i="4"/>
  <c r="M166" i="4"/>
  <c r="L166" i="4"/>
  <c r="K166" i="4"/>
  <c r="G167" i="4"/>
  <c r="J166" i="4"/>
  <c r="F167" i="4"/>
  <c r="I166" i="4"/>
  <c r="E167" i="4"/>
  <c r="H166" i="4"/>
  <c r="M165" i="4"/>
  <c r="L165" i="4"/>
  <c r="K165" i="4"/>
  <c r="G166" i="4"/>
  <c r="J165" i="4"/>
  <c r="F166" i="4"/>
  <c r="I165" i="4"/>
  <c r="E166" i="4"/>
  <c r="H165" i="4"/>
  <c r="M164" i="4"/>
  <c r="L164" i="4"/>
  <c r="K164" i="4"/>
  <c r="G165" i="4"/>
  <c r="J164" i="4"/>
  <c r="F165" i="4"/>
  <c r="I164" i="4"/>
  <c r="E165" i="4"/>
  <c r="H164" i="4"/>
  <c r="M163" i="4"/>
  <c r="L163" i="4"/>
  <c r="K163" i="4"/>
  <c r="J163" i="4"/>
  <c r="I163" i="4"/>
  <c r="H163" i="4"/>
  <c r="M162" i="4"/>
  <c r="L162" i="4"/>
  <c r="K162" i="4"/>
  <c r="G163" i="4"/>
  <c r="J162" i="4"/>
  <c r="F163" i="4"/>
  <c r="I162" i="4"/>
  <c r="E163" i="4"/>
  <c r="H162" i="4"/>
  <c r="M161" i="4"/>
  <c r="L161" i="4"/>
  <c r="K161" i="4"/>
  <c r="G162" i="4"/>
  <c r="J161" i="4"/>
  <c r="F162" i="4"/>
  <c r="I161" i="4"/>
  <c r="E162" i="4"/>
  <c r="H161" i="4"/>
  <c r="M160" i="4"/>
  <c r="L160" i="4"/>
  <c r="K160" i="4"/>
  <c r="G161" i="4"/>
  <c r="J160" i="4"/>
  <c r="F161" i="4"/>
  <c r="I160" i="4"/>
  <c r="E161" i="4"/>
  <c r="H160" i="4"/>
  <c r="M159" i="4"/>
  <c r="L159" i="4"/>
  <c r="K159" i="4"/>
  <c r="G160" i="4"/>
  <c r="J159" i="4"/>
  <c r="F160" i="4"/>
  <c r="I159" i="4"/>
  <c r="E160" i="4"/>
  <c r="H159" i="4"/>
  <c r="M158" i="4"/>
  <c r="L158" i="4"/>
  <c r="K158" i="4"/>
  <c r="G159" i="4"/>
  <c r="J158" i="4"/>
  <c r="F159" i="4"/>
  <c r="I158" i="4"/>
  <c r="E159" i="4"/>
  <c r="H158" i="4"/>
  <c r="M157" i="4"/>
  <c r="L157" i="4"/>
  <c r="K157" i="4"/>
  <c r="G158" i="4"/>
  <c r="J157" i="4"/>
  <c r="F158" i="4"/>
  <c r="I157" i="4"/>
  <c r="E158" i="4"/>
  <c r="H157" i="4"/>
  <c r="M156" i="4"/>
  <c r="L156" i="4"/>
  <c r="K156" i="4"/>
  <c r="G157" i="4"/>
  <c r="J156" i="4"/>
  <c r="F157" i="4"/>
  <c r="I156" i="4"/>
  <c r="E157" i="4"/>
  <c r="H156" i="4"/>
  <c r="M155" i="4"/>
  <c r="L155" i="4"/>
  <c r="K155" i="4"/>
  <c r="G156" i="4"/>
  <c r="J155" i="4"/>
  <c r="F156" i="4"/>
  <c r="I155" i="4"/>
  <c r="E156" i="4"/>
  <c r="H155" i="4"/>
  <c r="M154" i="4"/>
  <c r="L154" i="4"/>
  <c r="K154" i="4"/>
  <c r="G155" i="4"/>
  <c r="J154" i="4"/>
  <c r="F155" i="4"/>
  <c r="I154" i="4"/>
  <c r="E155" i="4"/>
  <c r="H154" i="4"/>
  <c r="M153" i="4"/>
  <c r="L153" i="4"/>
  <c r="K153" i="4"/>
  <c r="G154" i="4"/>
  <c r="J153" i="4"/>
  <c r="F154" i="4"/>
  <c r="I153" i="4"/>
  <c r="E154" i="4"/>
  <c r="H153" i="4"/>
  <c r="M152" i="4"/>
  <c r="L152" i="4"/>
  <c r="K152" i="4"/>
  <c r="G153" i="4"/>
  <c r="J152" i="4"/>
  <c r="F153" i="4"/>
  <c r="I152" i="4"/>
  <c r="E153" i="4"/>
  <c r="H152" i="4"/>
  <c r="M151" i="4"/>
  <c r="L151" i="4"/>
  <c r="K151" i="4"/>
  <c r="G152" i="4"/>
  <c r="J151" i="4"/>
  <c r="F152" i="4"/>
  <c r="I151" i="4"/>
  <c r="E152" i="4"/>
  <c r="H151" i="4"/>
  <c r="M150" i="4"/>
  <c r="L150" i="4"/>
  <c r="K150" i="4"/>
  <c r="G151" i="4"/>
  <c r="J150" i="4"/>
  <c r="F151" i="4"/>
  <c r="I150" i="4"/>
  <c r="E151" i="4"/>
  <c r="H150" i="4"/>
  <c r="M149" i="4"/>
  <c r="L149" i="4"/>
  <c r="K149" i="4"/>
  <c r="G150" i="4"/>
  <c r="J149" i="4"/>
  <c r="F150" i="4"/>
  <c r="I149" i="4"/>
  <c r="E150" i="4"/>
  <c r="H149" i="4"/>
  <c r="M148" i="4"/>
  <c r="L148" i="4"/>
  <c r="K148" i="4"/>
  <c r="G149" i="4"/>
  <c r="J148" i="4"/>
  <c r="F149" i="4"/>
  <c r="I148" i="4"/>
  <c r="E149" i="4"/>
  <c r="H148" i="4"/>
  <c r="M147" i="4"/>
  <c r="L147" i="4"/>
  <c r="K147" i="4"/>
  <c r="G148" i="4"/>
  <c r="J147" i="4"/>
  <c r="F148" i="4"/>
  <c r="I147" i="4"/>
  <c r="E148" i="4"/>
  <c r="H147" i="4"/>
  <c r="M146" i="4"/>
  <c r="L146" i="4"/>
  <c r="K146" i="4"/>
  <c r="G147" i="4"/>
  <c r="J146" i="4"/>
  <c r="F147" i="4"/>
  <c r="I146" i="4"/>
  <c r="E147" i="4"/>
  <c r="H146" i="4"/>
  <c r="M145" i="4"/>
  <c r="L145" i="4"/>
  <c r="K145" i="4"/>
  <c r="G146" i="4"/>
  <c r="J145" i="4"/>
  <c r="F146" i="4"/>
  <c r="I145" i="4"/>
  <c r="E146" i="4"/>
  <c r="H145" i="4"/>
  <c r="M144" i="4"/>
  <c r="L144" i="4"/>
  <c r="K144" i="4"/>
  <c r="G145" i="4"/>
  <c r="J144" i="4"/>
  <c r="F145" i="4"/>
  <c r="I144" i="4"/>
  <c r="E145" i="4"/>
  <c r="H144" i="4"/>
  <c r="M143" i="4"/>
  <c r="L143" i="4"/>
  <c r="K143" i="4"/>
  <c r="G144" i="4"/>
  <c r="J143" i="4"/>
  <c r="F144" i="4"/>
  <c r="I143" i="4"/>
  <c r="E144" i="4"/>
  <c r="H143" i="4"/>
  <c r="M142" i="4"/>
  <c r="L142" i="4"/>
  <c r="K142" i="4"/>
  <c r="G143" i="4"/>
  <c r="J142" i="4"/>
  <c r="F143" i="4"/>
  <c r="I142" i="4"/>
  <c r="E143" i="4"/>
  <c r="H142" i="4"/>
  <c r="M141" i="4"/>
  <c r="L141" i="4"/>
  <c r="K141" i="4"/>
  <c r="G142" i="4"/>
  <c r="J141" i="4"/>
  <c r="F142" i="4"/>
  <c r="I141" i="4"/>
  <c r="E142" i="4"/>
  <c r="H141" i="4"/>
  <c r="M140" i="4"/>
  <c r="L140" i="4"/>
  <c r="K140" i="4"/>
  <c r="G141" i="4"/>
  <c r="J140" i="4"/>
  <c r="F141" i="4"/>
  <c r="I140" i="4"/>
  <c r="E141" i="4"/>
  <c r="H140" i="4"/>
  <c r="M139" i="4"/>
  <c r="L139" i="4"/>
  <c r="K139" i="4"/>
  <c r="G140" i="4"/>
  <c r="J139" i="4"/>
  <c r="F140" i="4"/>
  <c r="I139" i="4"/>
  <c r="E140" i="4"/>
  <c r="H139" i="4"/>
  <c r="M138" i="4"/>
  <c r="L138" i="4"/>
  <c r="K138" i="4"/>
  <c r="G139" i="4"/>
  <c r="J138" i="4"/>
  <c r="F139" i="4"/>
  <c r="I138" i="4"/>
  <c r="E139" i="4"/>
  <c r="H138" i="4"/>
  <c r="M137" i="4"/>
  <c r="L137" i="4"/>
  <c r="K137" i="4"/>
  <c r="G138" i="4"/>
  <c r="J137" i="4"/>
  <c r="F138" i="4"/>
  <c r="I137" i="4"/>
  <c r="E138" i="4"/>
  <c r="H137" i="4"/>
  <c r="M136" i="4"/>
  <c r="L136" i="4"/>
  <c r="K136" i="4"/>
  <c r="G137" i="4"/>
  <c r="J136" i="4"/>
  <c r="F137" i="4"/>
  <c r="I136" i="4"/>
  <c r="E137" i="4"/>
  <c r="H136" i="4"/>
  <c r="M135" i="4"/>
  <c r="L135" i="4"/>
  <c r="K135" i="4"/>
  <c r="G136" i="4"/>
  <c r="J135" i="4"/>
  <c r="F136" i="4"/>
  <c r="I135" i="4"/>
  <c r="E136" i="4"/>
  <c r="H135" i="4"/>
  <c r="M134" i="4"/>
  <c r="L134" i="4"/>
  <c r="K134" i="4"/>
  <c r="G135" i="4"/>
  <c r="J134" i="4"/>
  <c r="F135" i="4"/>
  <c r="I134" i="4"/>
  <c r="E135" i="4"/>
  <c r="H134" i="4"/>
  <c r="M133" i="4"/>
  <c r="L133" i="4"/>
  <c r="K133" i="4"/>
  <c r="G134" i="4"/>
  <c r="J133" i="4"/>
  <c r="F134" i="4"/>
  <c r="I133" i="4"/>
  <c r="E134" i="4"/>
  <c r="H133" i="4"/>
  <c r="M132" i="4"/>
  <c r="L132" i="4"/>
  <c r="K132" i="4"/>
  <c r="G133" i="4"/>
  <c r="J132" i="4"/>
  <c r="F133" i="4"/>
  <c r="I132" i="4"/>
  <c r="E133" i="4"/>
  <c r="H132" i="4"/>
  <c r="M131" i="4"/>
  <c r="L131" i="4"/>
  <c r="K131" i="4"/>
  <c r="G132" i="4"/>
  <c r="J131" i="4"/>
  <c r="F132" i="4"/>
  <c r="I131" i="4"/>
  <c r="E132" i="4"/>
  <c r="H131" i="4"/>
  <c r="M130" i="4"/>
  <c r="L130" i="4"/>
  <c r="K130" i="4"/>
  <c r="J130" i="4"/>
  <c r="I130" i="4"/>
  <c r="H130" i="4"/>
  <c r="M129" i="4"/>
  <c r="L129" i="4"/>
  <c r="K129" i="4"/>
  <c r="G130" i="4"/>
  <c r="J129" i="4"/>
  <c r="F130" i="4"/>
  <c r="I129" i="4"/>
  <c r="E130" i="4"/>
  <c r="H129" i="4"/>
  <c r="M128" i="4"/>
  <c r="L128" i="4"/>
  <c r="K128" i="4"/>
  <c r="G129" i="4"/>
  <c r="J128" i="4"/>
  <c r="F129" i="4"/>
  <c r="I128" i="4"/>
  <c r="E129" i="4"/>
  <c r="H128" i="4"/>
  <c r="M127" i="4"/>
  <c r="L127" i="4"/>
  <c r="K127" i="4"/>
  <c r="G128" i="4"/>
  <c r="J127" i="4"/>
  <c r="F128" i="4"/>
  <c r="I127" i="4"/>
  <c r="E128" i="4"/>
  <c r="H127" i="4"/>
  <c r="M126" i="4"/>
  <c r="L126" i="4"/>
  <c r="K126" i="4"/>
  <c r="G127" i="4"/>
  <c r="J126" i="4"/>
  <c r="F127" i="4"/>
  <c r="I126" i="4"/>
  <c r="E127" i="4"/>
  <c r="H126" i="4"/>
  <c r="M125" i="4"/>
  <c r="L125" i="4"/>
  <c r="K125" i="4"/>
  <c r="G126" i="4"/>
  <c r="J125" i="4"/>
  <c r="F126" i="4"/>
  <c r="I125" i="4"/>
  <c r="E126" i="4"/>
  <c r="H125" i="4"/>
  <c r="M124" i="4"/>
  <c r="L124" i="4"/>
  <c r="K124" i="4"/>
  <c r="G125" i="4"/>
  <c r="J124" i="4"/>
  <c r="F125" i="4"/>
  <c r="I124" i="4"/>
  <c r="E125" i="4"/>
  <c r="H124" i="4"/>
  <c r="M123" i="4"/>
  <c r="L123" i="4"/>
  <c r="K123" i="4"/>
  <c r="G124" i="4"/>
  <c r="J123" i="4"/>
  <c r="F124" i="4"/>
  <c r="I123" i="4"/>
  <c r="E124" i="4"/>
  <c r="H123" i="4"/>
  <c r="M122" i="4"/>
  <c r="L122" i="4"/>
  <c r="K122" i="4"/>
  <c r="G123" i="4"/>
  <c r="J122" i="4"/>
  <c r="F123" i="4"/>
  <c r="I122" i="4"/>
  <c r="E123" i="4"/>
  <c r="H122" i="4"/>
  <c r="M121" i="4"/>
  <c r="L121" i="4"/>
  <c r="K121" i="4"/>
  <c r="G122" i="4"/>
  <c r="J121" i="4"/>
  <c r="F122" i="4"/>
  <c r="I121" i="4"/>
  <c r="E122" i="4"/>
  <c r="H121" i="4"/>
  <c r="M120" i="4"/>
  <c r="L120" i="4"/>
  <c r="K120" i="4"/>
  <c r="G121" i="4"/>
  <c r="J120" i="4"/>
  <c r="F121" i="4"/>
  <c r="I120" i="4"/>
  <c r="E121" i="4"/>
  <c r="H120" i="4"/>
  <c r="M119" i="4"/>
  <c r="L119" i="4"/>
  <c r="K119" i="4"/>
  <c r="G120" i="4"/>
  <c r="J119" i="4"/>
  <c r="F120" i="4"/>
  <c r="I119" i="4"/>
  <c r="E120" i="4"/>
  <c r="H119" i="4"/>
  <c r="M118" i="4"/>
  <c r="L118" i="4"/>
  <c r="K118" i="4"/>
  <c r="G119" i="4"/>
  <c r="J118" i="4"/>
  <c r="F119" i="4"/>
  <c r="I118" i="4"/>
  <c r="E119" i="4"/>
  <c r="H118" i="4"/>
  <c r="M117" i="4"/>
  <c r="L117" i="4"/>
  <c r="K117" i="4"/>
  <c r="G118" i="4"/>
  <c r="J117" i="4"/>
  <c r="F118" i="4"/>
  <c r="I117" i="4"/>
  <c r="E118" i="4"/>
  <c r="H117" i="4"/>
  <c r="M116" i="4"/>
  <c r="L116" i="4"/>
  <c r="K116" i="4"/>
  <c r="G117" i="4"/>
  <c r="J116" i="4"/>
  <c r="F117" i="4"/>
  <c r="I116" i="4"/>
  <c r="E117" i="4"/>
  <c r="H116" i="4"/>
  <c r="M115" i="4"/>
  <c r="L115" i="4"/>
  <c r="K115" i="4"/>
  <c r="G116" i="4"/>
  <c r="J115" i="4"/>
  <c r="F116" i="4"/>
  <c r="I115" i="4"/>
  <c r="E116" i="4"/>
  <c r="H115" i="4"/>
  <c r="M114" i="4"/>
  <c r="L114" i="4"/>
  <c r="K114" i="4"/>
  <c r="G115" i="4"/>
  <c r="J114" i="4"/>
  <c r="F115" i="4"/>
  <c r="I114" i="4"/>
  <c r="E115" i="4"/>
  <c r="H114" i="4"/>
  <c r="M113" i="4"/>
  <c r="L113" i="4"/>
  <c r="K113" i="4"/>
  <c r="G114" i="4"/>
  <c r="J113" i="4"/>
  <c r="F114" i="4"/>
  <c r="I113" i="4"/>
  <c r="E114" i="4"/>
  <c r="H113" i="4"/>
  <c r="M112" i="4"/>
  <c r="L112" i="4"/>
  <c r="K112" i="4"/>
  <c r="G113" i="4"/>
  <c r="J112" i="4"/>
  <c r="F113" i="4"/>
  <c r="I112" i="4"/>
  <c r="E113" i="4"/>
  <c r="H112" i="4"/>
  <c r="M111" i="4"/>
  <c r="L111" i="4"/>
  <c r="K111" i="4"/>
  <c r="G112" i="4"/>
  <c r="J111" i="4"/>
  <c r="F112" i="4"/>
  <c r="I111" i="4"/>
  <c r="E112" i="4"/>
  <c r="H111" i="4"/>
  <c r="M110" i="4"/>
  <c r="L110" i="4"/>
  <c r="K110" i="4"/>
  <c r="G111" i="4"/>
  <c r="J110" i="4"/>
  <c r="F111" i="4"/>
  <c r="I110" i="4"/>
  <c r="E111" i="4"/>
  <c r="H110" i="4"/>
  <c r="M109" i="4"/>
  <c r="L109" i="4"/>
  <c r="K109" i="4"/>
  <c r="G110" i="4"/>
  <c r="J109" i="4"/>
  <c r="F110" i="4"/>
  <c r="I109" i="4"/>
  <c r="E110" i="4"/>
  <c r="H109" i="4"/>
  <c r="M108" i="4"/>
  <c r="L108" i="4"/>
  <c r="K108" i="4"/>
  <c r="G109" i="4"/>
  <c r="J108" i="4"/>
  <c r="F109" i="4"/>
  <c r="I108" i="4"/>
  <c r="E109" i="4"/>
  <c r="H108" i="4"/>
  <c r="M107" i="4"/>
  <c r="L107" i="4"/>
  <c r="K107" i="4"/>
  <c r="G108" i="4"/>
  <c r="J107" i="4"/>
  <c r="F108" i="4"/>
  <c r="I107" i="4"/>
  <c r="E108" i="4"/>
  <c r="H107" i="4"/>
  <c r="M106" i="4"/>
  <c r="L106" i="4"/>
  <c r="K106" i="4"/>
  <c r="G107" i="4"/>
  <c r="J106" i="4"/>
  <c r="F107" i="4"/>
  <c r="I106" i="4"/>
  <c r="E107" i="4"/>
  <c r="H106" i="4"/>
  <c r="M105" i="4"/>
  <c r="L105" i="4"/>
  <c r="K105" i="4"/>
  <c r="G106" i="4"/>
  <c r="J105" i="4"/>
  <c r="F106" i="4"/>
  <c r="I105" i="4"/>
  <c r="E106" i="4"/>
  <c r="H105" i="4"/>
  <c r="M104" i="4"/>
  <c r="L104" i="4"/>
  <c r="K104" i="4"/>
  <c r="G105" i="4"/>
  <c r="J104" i="4"/>
  <c r="F105" i="4"/>
  <c r="I104" i="4"/>
  <c r="E105" i="4"/>
  <c r="H104" i="4"/>
  <c r="M103" i="4"/>
  <c r="L103" i="4"/>
  <c r="K103" i="4"/>
  <c r="G104" i="4"/>
  <c r="J103" i="4"/>
  <c r="F104" i="4"/>
  <c r="I103" i="4"/>
  <c r="E104" i="4"/>
  <c r="H103" i="4"/>
  <c r="M102" i="4"/>
  <c r="L102" i="4"/>
  <c r="K102" i="4"/>
  <c r="G103" i="4"/>
  <c r="J102" i="4"/>
  <c r="F103" i="4"/>
  <c r="I102" i="4"/>
  <c r="E103" i="4"/>
  <c r="H102" i="4"/>
  <c r="M101" i="4"/>
  <c r="L101" i="4"/>
  <c r="K101" i="4"/>
  <c r="G102" i="4"/>
  <c r="J101" i="4"/>
  <c r="F102" i="4"/>
  <c r="I101" i="4"/>
  <c r="E102" i="4"/>
  <c r="H101" i="4"/>
  <c r="M100" i="4"/>
  <c r="L100" i="4"/>
  <c r="K100" i="4"/>
  <c r="G101" i="4"/>
  <c r="J100" i="4"/>
  <c r="F101" i="4"/>
  <c r="I100" i="4"/>
  <c r="E101" i="4"/>
  <c r="H100" i="4"/>
  <c r="M99" i="4"/>
  <c r="L99" i="4"/>
  <c r="K99" i="4"/>
  <c r="G100" i="4"/>
  <c r="J99" i="4"/>
  <c r="F100" i="4"/>
  <c r="I99" i="4"/>
  <c r="E100" i="4"/>
  <c r="H99" i="4"/>
  <c r="M98" i="4"/>
  <c r="L98" i="4"/>
  <c r="K98" i="4"/>
  <c r="J98" i="4"/>
  <c r="I98" i="4"/>
  <c r="H98" i="4"/>
  <c r="M97" i="4"/>
  <c r="L97" i="4"/>
  <c r="K97" i="4"/>
  <c r="G98" i="4"/>
  <c r="J97" i="4"/>
  <c r="F98" i="4"/>
  <c r="I97" i="4"/>
  <c r="E98" i="4"/>
  <c r="H97" i="4"/>
  <c r="M96" i="4"/>
  <c r="L96" i="4"/>
  <c r="K96" i="4"/>
  <c r="G97" i="4"/>
  <c r="J96" i="4"/>
  <c r="F97" i="4"/>
  <c r="I96" i="4"/>
  <c r="E97" i="4"/>
  <c r="H96" i="4"/>
  <c r="M95" i="4"/>
  <c r="L95" i="4"/>
  <c r="K95" i="4"/>
  <c r="G96" i="4"/>
  <c r="J95" i="4"/>
  <c r="F96" i="4"/>
  <c r="I95" i="4"/>
  <c r="E96" i="4"/>
  <c r="H95" i="4"/>
  <c r="M94" i="4"/>
  <c r="L94" i="4"/>
  <c r="K94" i="4"/>
  <c r="G95" i="4"/>
  <c r="J94" i="4"/>
  <c r="F95" i="4"/>
  <c r="I94" i="4"/>
  <c r="E95" i="4"/>
  <c r="H94" i="4"/>
  <c r="M93" i="4"/>
  <c r="L93" i="4"/>
  <c r="K93" i="4"/>
  <c r="G94" i="4"/>
  <c r="J93" i="4"/>
  <c r="F94" i="4"/>
  <c r="I93" i="4"/>
  <c r="E94" i="4"/>
  <c r="H93" i="4"/>
  <c r="M92" i="4"/>
  <c r="L92" i="4"/>
  <c r="K92" i="4"/>
  <c r="G93" i="4"/>
  <c r="J92" i="4"/>
  <c r="F93" i="4"/>
  <c r="I92" i="4"/>
  <c r="E93" i="4"/>
  <c r="H92" i="4"/>
  <c r="M91" i="4"/>
  <c r="L91" i="4"/>
  <c r="K91" i="4"/>
  <c r="G92" i="4"/>
  <c r="J91" i="4"/>
  <c r="F92" i="4"/>
  <c r="I91" i="4"/>
  <c r="E92" i="4"/>
  <c r="H91" i="4"/>
  <c r="M90" i="4"/>
  <c r="L90" i="4"/>
  <c r="K90" i="4"/>
  <c r="G91" i="4"/>
  <c r="J90" i="4"/>
  <c r="F91" i="4"/>
  <c r="I90" i="4"/>
  <c r="E91" i="4"/>
  <c r="H90" i="4"/>
  <c r="M89" i="4"/>
  <c r="L89" i="4"/>
  <c r="K89" i="4"/>
  <c r="G90" i="4"/>
  <c r="J89" i="4"/>
  <c r="F90" i="4"/>
  <c r="I89" i="4"/>
  <c r="E90" i="4"/>
  <c r="H89" i="4"/>
  <c r="M88" i="4"/>
  <c r="L88" i="4"/>
  <c r="K88" i="4"/>
  <c r="G89" i="4"/>
  <c r="J88" i="4"/>
  <c r="F89" i="4"/>
  <c r="I88" i="4"/>
  <c r="E89" i="4"/>
  <c r="H88" i="4"/>
  <c r="M87" i="4"/>
  <c r="L87" i="4"/>
  <c r="K87" i="4"/>
  <c r="G88" i="4"/>
  <c r="J87" i="4"/>
  <c r="F88" i="4"/>
  <c r="I87" i="4"/>
  <c r="E88" i="4"/>
  <c r="H87" i="4"/>
  <c r="M86" i="4"/>
  <c r="L86" i="4"/>
  <c r="K86" i="4"/>
  <c r="G87" i="4"/>
  <c r="J86" i="4"/>
  <c r="F87" i="4"/>
  <c r="I86" i="4"/>
  <c r="E87" i="4"/>
  <c r="H86" i="4"/>
  <c r="M85" i="4"/>
  <c r="L85" i="4"/>
  <c r="K85" i="4"/>
  <c r="G86" i="4"/>
  <c r="J85" i="4"/>
  <c r="F86" i="4"/>
  <c r="I85" i="4"/>
  <c r="E86" i="4"/>
  <c r="H85" i="4"/>
  <c r="M84" i="4"/>
  <c r="L84" i="4"/>
  <c r="K84" i="4"/>
  <c r="G85" i="4"/>
  <c r="J84" i="4"/>
  <c r="F85" i="4"/>
  <c r="I84" i="4"/>
  <c r="E85" i="4"/>
  <c r="H84" i="4"/>
  <c r="M83" i="4"/>
  <c r="L83" i="4"/>
  <c r="K83" i="4"/>
  <c r="G84" i="4"/>
  <c r="J83" i="4"/>
  <c r="F84" i="4"/>
  <c r="I83" i="4"/>
  <c r="E84" i="4"/>
  <c r="H83" i="4"/>
  <c r="M82" i="4"/>
  <c r="L82" i="4"/>
  <c r="K82" i="4"/>
  <c r="G83" i="4"/>
  <c r="J82" i="4"/>
  <c r="F83" i="4"/>
  <c r="I82" i="4"/>
  <c r="E83" i="4"/>
  <c r="H82" i="4"/>
  <c r="M81" i="4"/>
  <c r="L81" i="4"/>
  <c r="K81" i="4"/>
  <c r="G82" i="4"/>
  <c r="J81" i="4"/>
  <c r="F82" i="4"/>
  <c r="I81" i="4"/>
  <c r="E82" i="4"/>
  <c r="H81" i="4"/>
  <c r="M80" i="4"/>
  <c r="L80" i="4"/>
  <c r="K80" i="4"/>
  <c r="G81" i="4"/>
  <c r="J80" i="4"/>
  <c r="F81" i="4"/>
  <c r="I80" i="4"/>
  <c r="E81" i="4"/>
  <c r="H80" i="4"/>
  <c r="M79" i="4"/>
  <c r="L79" i="4"/>
  <c r="K79" i="4"/>
  <c r="G80" i="4"/>
  <c r="J79" i="4"/>
  <c r="F80" i="4"/>
  <c r="I79" i="4"/>
  <c r="E80" i="4"/>
  <c r="H79" i="4"/>
  <c r="M78" i="4"/>
  <c r="L78" i="4"/>
  <c r="K78" i="4"/>
  <c r="G79" i="4"/>
  <c r="J78" i="4"/>
  <c r="F79" i="4"/>
  <c r="I78" i="4"/>
  <c r="E79" i="4"/>
  <c r="H78" i="4"/>
  <c r="M77" i="4"/>
  <c r="L77" i="4"/>
  <c r="K77" i="4"/>
  <c r="G78" i="4"/>
  <c r="J77" i="4"/>
  <c r="F78" i="4"/>
  <c r="I77" i="4"/>
  <c r="E78" i="4"/>
  <c r="H77" i="4"/>
  <c r="M76" i="4"/>
  <c r="L76" i="4"/>
  <c r="K76" i="4"/>
  <c r="G77" i="4"/>
  <c r="J76" i="4"/>
  <c r="F77" i="4"/>
  <c r="I76" i="4"/>
  <c r="E77" i="4"/>
  <c r="H76" i="4"/>
  <c r="M75" i="4"/>
  <c r="L75" i="4"/>
  <c r="K75" i="4"/>
  <c r="G76" i="4"/>
  <c r="J75" i="4"/>
  <c r="F76" i="4"/>
  <c r="I75" i="4"/>
  <c r="E76" i="4"/>
  <c r="H75" i="4"/>
  <c r="M74" i="4"/>
  <c r="L74" i="4"/>
  <c r="K74" i="4"/>
  <c r="G75" i="4"/>
  <c r="J74" i="4"/>
  <c r="F75" i="4"/>
  <c r="I74" i="4"/>
  <c r="E75" i="4"/>
  <c r="H74" i="4"/>
  <c r="M73" i="4"/>
  <c r="L73" i="4"/>
  <c r="K73" i="4"/>
  <c r="G74" i="4"/>
  <c r="J73" i="4"/>
  <c r="F74" i="4"/>
  <c r="I73" i="4"/>
  <c r="E74" i="4"/>
  <c r="H73" i="4"/>
  <c r="M72" i="4"/>
  <c r="L72" i="4"/>
  <c r="K72" i="4"/>
  <c r="G73" i="4"/>
  <c r="J72" i="4"/>
  <c r="F73" i="4"/>
  <c r="I72" i="4"/>
  <c r="E73" i="4"/>
  <c r="H72" i="4"/>
  <c r="M71" i="4"/>
  <c r="L71" i="4"/>
  <c r="K71" i="4"/>
  <c r="G72" i="4"/>
  <c r="J71" i="4"/>
  <c r="F72" i="4"/>
  <c r="I71" i="4"/>
  <c r="E72" i="4"/>
  <c r="H71" i="4"/>
  <c r="M70" i="4"/>
  <c r="L70" i="4"/>
  <c r="K70" i="4"/>
  <c r="G71" i="4"/>
  <c r="J70" i="4"/>
  <c r="F71" i="4"/>
  <c r="I70" i="4"/>
  <c r="E71" i="4"/>
  <c r="H70" i="4"/>
  <c r="M69" i="4"/>
  <c r="L69" i="4"/>
  <c r="K69" i="4"/>
  <c r="G70" i="4"/>
  <c r="J69" i="4"/>
  <c r="F70" i="4"/>
  <c r="I69" i="4"/>
  <c r="E70" i="4"/>
  <c r="H69" i="4"/>
  <c r="M68" i="4"/>
  <c r="L68" i="4"/>
  <c r="K68" i="4"/>
  <c r="G69" i="4"/>
  <c r="J68" i="4"/>
  <c r="F69" i="4"/>
  <c r="I68" i="4"/>
  <c r="E69" i="4"/>
  <c r="H68" i="4"/>
  <c r="M67" i="4"/>
  <c r="L67" i="4"/>
  <c r="K67" i="4"/>
  <c r="G68" i="4"/>
  <c r="J67" i="4"/>
  <c r="F68" i="4"/>
  <c r="I67" i="4"/>
  <c r="E68" i="4"/>
  <c r="H67" i="4"/>
  <c r="M66" i="4"/>
  <c r="L66" i="4"/>
  <c r="K66" i="4"/>
  <c r="J66" i="4"/>
  <c r="I66" i="4"/>
  <c r="H66" i="4"/>
  <c r="M65" i="4"/>
  <c r="L65" i="4"/>
  <c r="K65" i="4"/>
  <c r="G66" i="4"/>
  <c r="J65" i="4"/>
  <c r="F66" i="4"/>
  <c r="I65" i="4"/>
  <c r="E66" i="4"/>
  <c r="H65" i="4"/>
  <c r="M64" i="4"/>
  <c r="L64" i="4"/>
  <c r="K64" i="4"/>
  <c r="G65" i="4"/>
  <c r="J64" i="4"/>
  <c r="F65" i="4"/>
  <c r="I64" i="4"/>
  <c r="E65" i="4"/>
  <c r="H64" i="4"/>
  <c r="M63" i="4"/>
  <c r="L63" i="4"/>
  <c r="K63" i="4"/>
  <c r="G64" i="4"/>
  <c r="J63" i="4"/>
  <c r="F64" i="4"/>
  <c r="I63" i="4"/>
  <c r="E64" i="4"/>
  <c r="H63" i="4"/>
  <c r="M62" i="4"/>
  <c r="L62" i="4"/>
  <c r="K62" i="4"/>
  <c r="G63" i="4"/>
  <c r="J62" i="4"/>
  <c r="F63" i="4"/>
  <c r="I62" i="4"/>
  <c r="E63" i="4"/>
  <c r="H62" i="4"/>
  <c r="M61" i="4"/>
  <c r="L61" i="4"/>
  <c r="K61" i="4"/>
  <c r="G62" i="4"/>
  <c r="J61" i="4"/>
  <c r="F62" i="4"/>
  <c r="I61" i="4"/>
  <c r="E62" i="4"/>
  <c r="H61" i="4"/>
  <c r="M60" i="4"/>
  <c r="L60" i="4"/>
  <c r="K60" i="4"/>
  <c r="G61" i="4"/>
  <c r="J60" i="4"/>
  <c r="F61" i="4"/>
  <c r="I60" i="4"/>
  <c r="E61" i="4"/>
  <c r="H60" i="4"/>
  <c r="M59" i="4"/>
  <c r="L59" i="4"/>
  <c r="K59" i="4"/>
  <c r="G60" i="4"/>
  <c r="J59" i="4"/>
  <c r="F60" i="4"/>
  <c r="I59" i="4"/>
  <c r="E60" i="4"/>
  <c r="H59" i="4"/>
  <c r="M58" i="4"/>
  <c r="L58" i="4"/>
  <c r="K58" i="4"/>
  <c r="G59" i="4"/>
  <c r="J58" i="4"/>
  <c r="F59" i="4"/>
  <c r="I58" i="4"/>
  <c r="E59" i="4"/>
  <c r="H58" i="4"/>
  <c r="M57" i="4"/>
  <c r="L57" i="4"/>
  <c r="K57" i="4"/>
  <c r="G58" i="4"/>
  <c r="J57" i="4"/>
  <c r="F58" i="4"/>
  <c r="I57" i="4"/>
  <c r="E58" i="4"/>
  <c r="H57" i="4"/>
  <c r="M56" i="4"/>
  <c r="L56" i="4"/>
  <c r="K56" i="4"/>
  <c r="G57" i="4"/>
  <c r="J56" i="4"/>
  <c r="F57" i="4"/>
  <c r="I56" i="4"/>
  <c r="E57" i="4"/>
  <c r="H56" i="4"/>
  <c r="M55" i="4"/>
  <c r="L55" i="4"/>
  <c r="K55" i="4"/>
  <c r="G56" i="4"/>
  <c r="J55" i="4"/>
  <c r="F56" i="4"/>
  <c r="I55" i="4"/>
  <c r="E56" i="4"/>
  <c r="H55" i="4"/>
  <c r="M54" i="4"/>
  <c r="L54" i="4"/>
  <c r="K54" i="4"/>
  <c r="G55" i="4"/>
  <c r="J54" i="4"/>
  <c r="F55" i="4"/>
  <c r="I54" i="4"/>
  <c r="E55" i="4"/>
  <c r="H54" i="4"/>
  <c r="M53" i="4"/>
  <c r="L53" i="4"/>
  <c r="K53" i="4"/>
  <c r="G54" i="4"/>
  <c r="J53" i="4"/>
  <c r="F54" i="4"/>
  <c r="I53" i="4"/>
  <c r="E54" i="4"/>
  <c r="H53" i="4"/>
  <c r="M52" i="4"/>
  <c r="L52" i="4"/>
  <c r="K52" i="4"/>
  <c r="G53" i="4"/>
  <c r="J52" i="4"/>
  <c r="F53" i="4"/>
  <c r="I52" i="4"/>
  <c r="E53" i="4"/>
  <c r="H52" i="4"/>
  <c r="M51" i="4"/>
  <c r="L51" i="4"/>
  <c r="K51" i="4"/>
  <c r="G52" i="4"/>
  <c r="J51" i="4"/>
  <c r="F52" i="4"/>
  <c r="I51" i="4"/>
  <c r="E52" i="4"/>
  <c r="H51" i="4"/>
  <c r="M50" i="4"/>
  <c r="L50" i="4"/>
  <c r="K50" i="4"/>
  <c r="G51" i="4"/>
  <c r="J50" i="4"/>
  <c r="F51" i="4"/>
  <c r="I50" i="4"/>
  <c r="E51" i="4"/>
  <c r="H50" i="4"/>
  <c r="M49" i="4"/>
  <c r="L49" i="4"/>
  <c r="K49" i="4"/>
  <c r="G50" i="4"/>
  <c r="J49" i="4"/>
  <c r="F50" i="4"/>
  <c r="I49" i="4"/>
  <c r="E50" i="4"/>
  <c r="H49" i="4"/>
  <c r="M48" i="4"/>
  <c r="L48" i="4"/>
  <c r="K48" i="4"/>
  <c r="G49" i="4"/>
  <c r="J48" i="4"/>
  <c r="F49" i="4"/>
  <c r="I48" i="4"/>
  <c r="E49" i="4"/>
  <c r="H48" i="4"/>
  <c r="M47" i="4"/>
  <c r="L47" i="4"/>
  <c r="K47" i="4"/>
  <c r="G48" i="4"/>
  <c r="J47" i="4"/>
  <c r="F48" i="4"/>
  <c r="I47" i="4"/>
  <c r="E48" i="4"/>
  <c r="H47" i="4"/>
  <c r="M46" i="4"/>
  <c r="L46" i="4"/>
  <c r="K46" i="4"/>
  <c r="G47" i="4"/>
  <c r="J46" i="4"/>
  <c r="F47" i="4"/>
  <c r="I46" i="4"/>
  <c r="E47" i="4"/>
  <c r="H46" i="4"/>
  <c r="M45" i="4"/>
  <c r="L45" i="4"/>
  <c r="K45" i="4"/>
  <c r="G46" i="4"/>
  <c r="J45" i="4"/>
  <c r="F46" i="4"/>
  <c r="I45" i="4"/>
  <c r="E46" i="4"/>
  <c r="H45" i="4"/>
  <c r="M44" i="4"/>
  <c r="L44" i="4"/>
  <c r="K44" i="4"/>
  <c r="G45" i="4"/>
  <c r="J44" i="4"/>
  <c r="F45" i="4"/>
  <c r="I44" i="4"/>
  <c r="E45" i="4"/>
  <c r="H44" i="4"/>
  <c r="M43" i="4"/>
  <c r="L43" i="4"/>
  <c r="K43" i="4"/>
  <c r="G44" i="4"/>
  <c r="J43" i="4"/>
  <c r="F44" i="4"/>
  <c r="I43" i="4"/>
  <c r="E44" i="4"/>
  <c r="H43" i="4"/>
  <c r="M42" i="4"/>
  <c r="L42" i="4"/>
  <c r="K42" i="4"/>
  <c r="G43" i="4"/>
  <c r="J42" i="4"/>
  <c r="F43" i="4"/>
  <c r="I42" i="4"/>
  <c r="E43" i="4"/>
  <c r="H42" i="4"/>
  <c r="M41" i="4"/>
  <c r="L41" i="4"/>
  <c r="K41" i="4"/>
  <c r="G42" i="4"/>
  <c r="J41" i="4"/>
  <c r="F42" i="4"/>
  <c r="I41" i="4"/>
  <c r="E42" i="4"/>
  <c r="H41" i="4"/>
  <c r="M40" i="4"/>
  <c r="L40" i="4"/>
  <c r="K40" i="4"/>
  <c r="G41" i="4"/>
  <c r="J40" i="4"/>
  <c r="F41" i="4"/>
  <c r="I40" i="4"/>
  <c r="E41" i="4"/>
  <c r="H40" i="4"/>
  <c r="M39" i="4"/>
  <c r="L39" i="4"/>
  <c r="K39" i="4"/>
  <c r="G40" i="4"/>
  <c r="J39" i="4"/>
  <c r="F40" i="4"/>
  <c r="I39" i="4"/>
  <c r="E40" i="4"/>
  <c r="H39" i="4"/>
  <c r="M38" i="4"/>
  <c r="L38" i="4"/>
  <c r="K38" i="4"/>
  <c r="G39" i="4"/>
  <c r="J38" i="4"/>
  <c r="F39" i="4"/>
  <c r="I38" i="4"/>
  <c r="E39" i="4"/>
  <c r="H38" i="4"/>
  <c r="M37" i="4"/>
  <c r="L37" i="4"/>
  <c r="K37" i="4"/>
  <c r="G38" i="4"/>
  <c r="J37" i="4"/>
  <c r="F38" i="4"/>
  <c r="I37" i="4"/>
  <c r="E38" i="4"/>
  <c r="H37" i="4"/>
  <c r="M36" i="4"/>
  <c r="L36" i="4"/>
  <c r="K36" i="4"/>
  <c r="G37" i="4"/>
  <c r="J36" i="4"/>
  <c r="F37" i="4"/>
  <c r="I36" i="4"/>
  <c r="E37" i="4"/>
  <c r="H36" i="4"/>
  <c r="M35" i="4"/>
  <c r="L35" i="4"/>
  <c r="K35" i="4"/>
  <c r="G36" i="4"/>
  <c r="J35" i="4"/>
  <c r="F36" i="4"/>
  <c r="I35" i="4"/>
  <c r="E36" i="4"/>
  <c r="H35" i="4"/>
  <c r="M34" i="4"/>
  <c r="L34" i="4"/>
  <c r="K34" i="4"/>
  <c r="J34" i="4"/>
  <c r="I34" i="4"/>
  <c r="H34" i="4"/>
  <c r="M33" i="4"/>
  <c r="L33" i="4"/>
  <c r="K33" i="4"/>
  <c r="G34" i="4"/>
  <c r="J33" i="4"/>
  <c r="F34" i="4"/>
  <c r="I33" i="4"/>
  <c r="E34" i="4"/>
  <c r="H33" i="4"/>
  <c r="M32" i="4"/>
  <c r="L32" i="4"/>
  <c r="K32" i="4"/>
  <c r="G33" i="4"/>
  <c r="J32" i="4"/>
  <c r="F33" i="4"/>
  <c r="I32" i="4"/>
  <c r="E33" i="4"/>
  <c r="H32" i="4"/>
  <c r="M31" i="4"/>
  <c r="L31" i="4"/>
  <c r="K31" i="4"/>
  <c r="G32" i="4"/>
  <c r="J31" i="4"/>
  <c r="F32" i="4"/>
  <c r="I31" i="4"/>
  <c r="E32" i="4"/>
  <c r="H31" i="4"/>
  <c r="M30" i="4"/>
  <c r="L30" i="4"/>
  <c r="K30" i="4"/>
  <c r="G31" i="4"/>
  <c r="J30" i="4"/>
  <c r="F31" i="4"/>
  <c r="I30" i="4"/>
  <c r="E31" i="4"/>
  <c r="H30" i="4"/>
  <c r="M29" i="4"/>
  <c r="L29" i="4"/>
  <c r="K29" i="4"/>
  <c r="G30" i="4"/>
  <c r="J29" i="4"/>
  <c r="F30" i="4"/>
  <c r="I29" i="4"/>
  <c r="E30" i="4"/>
  <c r="H29" i="4"/>
  <c r="M28" i="4"/>
  <c r="L28" i="4"/>
  <c r="K28" i="4"/>
  <c r="G29" i="4"/>
  <c r="J28" i="4"/>
  <c r="F29" i="4"/>
  <c r="I28" i="4"/>
  <c r="E29" i="4"/>
  <c r="H28" i="4"/>
  <c r="M27" i="4"/>
  <c r="L27" i="4"/>
  <c r="K27" i="4"/>
  <c r="G28" i="4"/>
  <c r="J27" i="4"/>
  <c r="F28" i="4"/>
  <c r="I27" i="4"/>
  <c r="E28" i="4"/>
  <c r="H27" i="4"/>
  <c r="M26" i="4"/>
  <c r="L26" i="4"/>
  <c r="K26" i="4"/>
  <c r="G27" i="4"/>
  <c r="J26" i="4"/>
  <c r="F27" i="4"/>
  <c r="I26" i="4"/>
  <c r="E27" i="4"/>
  <c r="H26" i="4"/>
  <c r="M25" i="4"/>
  <c r="L25" i="4"/>
  <c r="K25" i="4"/>
  <c r="G26" i="4"/>
  <c r="J25" i="4"/>
  <c r="F26" i="4"/>
  <c r="I25" i="4"/>
  <c r="E26" i="4"/>
  <c r="H25" i="4"/>
  <c r="M24" i="4"/>
  <c r="L24" i="4"/>
  <c r="K24" i="4"/>
  <c r="G25" i="4"/>
  <c r="J24" i="4"/>
  <c r="F25" i="4"/>
  <c r="I24" i="4"/>
  <c r="E25" i="4"/>
  <c r="H24" i="4"/>
  <c r="M23" i="4"/>
  <c r="L23" i="4"/>
  <c r="K23" i="4"/>
  <c r="G24" i="4"/>
  <c r="J23" i="4"/>
  <c r="F24" i="4"/>
  <c r="I23" i="4"/>
  <c r="E24" i="4"/>
  <c r="H23" i="4"/>
  <c r="M22" i="4"/>
  <c r="L22" i="4"/>
  <c r="K22" i="4"/>
  <c r="G23" i="4"/>
  <c r="J22" i="4"/>
  <c r="F23" i="4"/>
  <c r="I22" i="4"/>
  <c r="E23" i="4"/>
  <c r="H22" i="4"/>
  <c r="M21" i="4"/>
  <c r="L21" i="4"/>
  <c r="K21" i="4"/>
  <c r="G22" i="4"/>
  <c r="J21" i="4"/>
  <c r="F22" i="4"/>
  <c r="I21" i="4"/>
  <c r="E22" i="4"/>
  <c r="H21" i="4"/>
  <c r="M20" i="4"/>
  <c r="L20" i="4"/>
  <c r="K20" i="4"/>
  <c r="G21" i="4"/>
  <c r="J20" i="4"/>
  <c r="F21" i="4"/>
  <c r="I20" i="4"/>
  <c r="E21" i="4"/>
  <c r="H20" i="4"/>
  <c r="M19" i="4"/>
  <c r="L19" i="4"/>
  <c r="K19" i="4"/>
  <c r="G20" i="4"/>
  <c r="J19" i="4"/>
  <c r="F20" i="4"/>
  <c r="I19" i="4"/>
  <c r="E20" i="4"/>
  <c r="H19" i="4"/>
  <c r="M18" i="4"/>
  <c r="L18" i="4"/>
  <c r="K18" i="4"/>
  <c r="G19" i="4"/>
  <c r="J18" i="4"/>
  <c r="F19" i="4"/>
  <c r="I18" i="4"/>
  <c r="E19" i="4"/>
  <c r="H18" i="4"/>
  <c r="M17" i="4"/>
  <c r="L17" i="4"/>
  <c r="K17" i="4"/>
  <c r="G18" i="4"/>
  <c r="J17" i="4"/>
  <c r="F18" i="4"/>
  <c r="I17" i="4"/>
  <c r="E18" i="4"/>
  <c r="H17" i="4"/>
  <c r="M16" i="4"/>
  <c r="L16" i="4"/>
  <c r="K16" i="4"/>
  <c r="G17" i="4"/>
  <c r="J16" i="4"/>
  <c r="F17" i="4"/>
  <c r="I16" i="4"/>
  <c r="E17" i="4"/>
  <c r="H16" i="4"/>
  <c r="M15" i="4"/>
  <c r="L15" i="4"/>
  <c r="K15" i="4"/>
  <c r="G16" i="4"/>
  <c r="J15" i="4"/>
  <c r="F16" i="4"/>
  <c r="I15" i="4"/>
  <c r="E16" i="4"/>
  <c r="H15" i="4"/>
  <c r="M14" i="4"/>
  <c r="L14" i="4"/>
  <c r="K14" i="4"/>
  <c r="G15" i="4"/>
  <c r="J14" i="4"/>
  <c r="F15" i="4"/>
  <c r="I14" i="4"/>
  <c r="E15" i="4"/>
  <c r="H14" i="4"/>
  <c r="M13" i="4"/>
  <c r="L13" i="4"/>
  <c r="K13" i="4"/>
  <c r="G14" i="4"/>
  <c r="J13" i="4"/>
  <c r="F14" i="4"/>
  <c r="I13" i="4"/>
  <c r="E14" i="4"/>
  <c r="H13" i="4"/>
  <c r="M12" i="4"/>
  <c r="L12" i="4"/>
  <c r="K12" i="4"/>
  <c r="G13" i="4"/>
  <c r="J12" i="4"/>
  <c r="F13" i="4"/>
  <c r="I12" i="4"/>
  <c r="E13" i="4"/>
  <c r="H12" i="4"/>
  <c r="M11" i="4"/>
  <c r="L11" i="4"/>
  <c r="K11" i="4"/>
  <c r="G12" i="4"/>
  <c r="J11" i="4"/>
  <c r="F12" i="4"/>
  <c r="I11" i="4"/>
  <c r="E12" i="4"/>
  <c r="H11" i="4"/>
  <c r="M10" i="4"/>
  <c r="L10" i="4"/>
  <c r="K10" i="4"/>
  <c r="G11" i="4"/>
  <c r="J10" i="4"/>
  <c r="F11" i="4"/>
  <c r="I10" i="4"/>
  <c r="E11" i="4"/>
  <c r="H10" i="4"/>
  <c r="M9" i="4"/>
  <c r="L9" i="4"/>
  <c r="K9" i="4"/>
  <c r="G10" i="4"/>
  <c r="J9" i="4"/>
  <c r="F10" i="4"/>
  <c r="I9" i="4"/>
  <c r="E10" i="4"/>
  <c r="H9" i="4"/>
  <c r="M8" i="4"/>
  <c r="L8" i="4"/>
  <c r="K8" i="4"/>
  <c r="G9" i="4"/>
  <c r="J8" i="4"/>
  <c r="F9" i="4"/>
  <c r="I8" i="4"/>
  <c r="E9" i="4"/>
  <c r="H8" i="4"/>
  <c r="M7" i="4"/>
  <c r="L7" i="4"/>
  <c r="K7" i="4"/>
  <c r="G8" i="4"/>
  <c r="J7" i="4"/>
  <c r="F8" i="4"/>
  <c r="I7" i="4"/>
  <c r="E8" i="4"/>
  <c r="H7" i="4"/>
  <c r="M6" i="4"/>
  <c r="L6" i="4"/>
  <c r="K6" i="4"/>
  <c r="G7" i="4"/>
  <c r="J6" i="4"/>
  <c r="F7" i="4"/>
  <c r="I6" i="4"/>
  <c r="E7" i="4"/>
  <c r="H6" i="4"/>
  <c r="M5" i="4"/>
  <c r="L5" i="4"/>
  <c r="K5" i="4"/>
  <c r="G6" i="4"/>
  <c r="J5" i="4"/>
  <c r="F6" i="4"/>
  <c r="I5" i="4"/>
  <c r="E6" i="4"/>
  <c r="H5" i="4"/>
  <c r="M4" i="4"/>
  <c r="L4" i="4"/>
  <c r="K4" i="4"/>
  <c r="G5" i="4"/>
  <c r="J4" i="4"/>
  <c r="F5" i="4"/>
  <c r="I4" i="4"/>
  <c r="E5" i="4"/>
  <c r="H4" i="4"/>
  <c r="M3" i="4"/>
  <c r="L3" i="4"/>
  <c r="K3" i="4"/>
  <c r="G4" i="4"/>
  <c r="J3" i="4"/>
  <c r="F4" i="4"/>
  <c r="I3" i="4"/>
  <c r="E4" i="4"/>
  <c r="H3" i="4"/>
  <c r="M2" i="4"/>
  <c r="L2" i="4"/>
  <c r="K2" i="4"/>
  <c r="G3" i="4"/>
  <c r="F3" i="4"/>
  <c r="E3" i="4"/>
  <c r="H2" i="4"/>
  <c r="J2" i="4"/>
  <c r="I2" i="4"/>
  <c r="G2" i="4"/>
  <c r="F2" i="4"/>
  <c r="E2" i="4"/>
  <c r="G35" i="4"/>
  <c r="F35" i="4"/>
  <c r="E35" i="4"/>
  <c r="G67" i="4"/>
  <c r="F67" i="4"/>
  <c r="E67" i="4"/>
  <c r="G99" i="4"/>
  <c r="F99" i="4"/>
  <c r="E99" i="4"/>
  <c r="G131" i="4"/>
  <c r="F131" i="4"/>
  <c r="E131" i="4"/>
  <c r="G164" i="4"/>
  <c r="F164" i="4"/>
  <c r="E164" i="4"/>
  <c r="G196" i="4"/>
  <c r="F196" i="4"/>
  <c r="E196" i="4"/>
  <c r="G228" i="4"/>
  <c r="F228" i="4"/>
  <c r="E228" i="4"/>
</calcChain>
</file>

<file path=xl/comments1.xml><?xml version="1.0" encoding="utf-8"?>
<comments xmlns="http://schemas.openxmlformats.org/spreadsheetml/2006/main">
  <authors>
    <author>Chris Prottas</author>
  </authors>
  <commentList>
    <comment ref="R19" authorId="0">
      <text>
        <r>
          <rPr>
            <b/>
            <sz val="9"/>
            <color indexed="81"/>
            <rFont val="Calibri"/>
            <family val="2"/>
          </rPr>
          <t>=R17-5.25
Subtracts the choice rating by the optimal choice rating (Whistler ****)</t>
        </r>
      </text>
    </comment>
    <comment ref="L21" authorId="0">
      <text>
        <r>
          <rPr>
            <b/>
            <sz val="9"/>
            <color indexed="81"/>
            <rFont val="Calibri"/>
            <family val="2"/>
          </rPr>
          <t>=SUMPRODUCT(L3:R3,L19:R19)</t>
        </r>
      </text>
    </comment>
  </commentList>
</comments>
</file>

<file path=xl/comments2.xml><?xml version="1.0" encoding="utf-8"?>
<comments xmlns="http://schemas.openxmlformats.org/spreadsheetml/2006/main">
  <authors>
    <author>Chris Prottas</author>
  </authors>
  <commentList>
    <comment ref="C16" authorId="0">
      <text>
        <r>
          <rPr>
            <b/>
            <sz val="9"/>
            <color indexed="81"/>
            <rFont val="Calibri"/>
            <family val="2"/>
          </rPr>
          <t>=SUM(C6:C15)</t>
        </r>
      </text>
    </comment>
    <comment ref="C19" authorId="0">
      <text>
        <r>
          <rPr>
            <b/>
            <sz val="9"/>
            <color indexed="81"/>
            <rFont val="Calibri"/>
            <family val="2"/>
          </rPr>
          <t>=SUMPRODUCT(C6:C15,E6:E15)</t>
        </r>
      </text>
    </comment>
  </commentList>
</comments>
</file>

<file path=xl/comments3.xml><?xml version="1.0" encoding="utf-8"?>
<comments xmlns="http://schemas.openxmlformats.org/spreadsheetml/2006/main">
  <authors>
    <author>Chris Prottas</author>
  </authors>
  <commentList>
    <comment ref="L2" authorId="0">
      <text>
        <r>
          <rPr>
            <b/>
            <sz val="9"/>
            <color indexed="81"/>
            <rFont val="Calibri"/>
            <family val="2"/>
          </rPr>
          <t xml:space="preserve">=MAX(L4:L111)
</t>
        </r>
        <r>
          <rPr>
            <sz val="9"/>
            <color indexed="81"/>
            <rFont val="Calibri"/>
            <family val="2"/>
          </rPr>
          <t>This assumes that once a choice is made, the people actually going can change activities planned, but not destination or hotel.</t>
        </r>
      </text>
    </comment>
    <comment ref="A3" authorId="0">
      <text>
        <r>
          <rPr>
            <sz val="9"/>
            <color indexed="81"/>
            <rFont val="Calibri"/>
            <family val="2"/>
          </rPr>
          <t>This simulation is designed to simulate the actual utility engendered by the trip, which will be determined by who actually shows up. These probabilities represent the likelihood that each person will actually book the trip and be on the ground.</t>
        </r>
      </text>
    </comment>
    <comment ref="E4" authorId="0">
      <text>
        <r>
          <rPr>
            <b/>
            <sz val="9"/>
            <color indexed="81"/>
            <rFont val="Calibri"/>
            <family val="2"/>
          </rPr>
          <t>=C6</t>
        </r>
      </text>
    </comment>
    <comment ref="K4" authorId="0">
      <text>
        <r>
          <rPr>
            <b/>
            <sz val="9"/>
            <color indexed="81"/>
            <rFont val="Calibri"/>
            <family val="2"/>
          </rPr>
          <t>=SUMPRODUCT(G4:J4,$B$2:$E$2)</t>
        </r>
      </text>
    </comment>
    <comment ref="L4" authorId="0">
      <text>
        <r>
          <rPr>
            <b/>
            <sz val="9"/>
            <color indexed="81"/>
            <rFont val="Calibri"/>
            <family val="2"/>
          </rPr>
          <t>=K4*E4</t>
        </r>
      </text>
    </comment>
    <comment ref="C15" authorId="0">
      <text>
        <r>
          <rPr>
            <sz val="9"/>
            <color indexed="81"/>
            <rFont val="Calibri"/>
            <family val="2"/>
          </rPr>
          <t xml:space="preserve">Simulated for each scenario (destination + hotel type)
</t>
        </r>
      </text>
    </comment>
  </commentList>
</comments>
</file>

<file path=xl/comments4.xml><?xml version="1.0" encoding="utf-8"?>
<comments xmlns="http://schemas.openxmlformats.org/spreadsheetml/2006/main">
  <authors>
    <author>Chris Prottas</author>
  </authors>
  <commentList>
    <comment ref="M3" authorId="0">
      <text>
        <r>
          <rPr>
            <sz val="9"/>
            <color indexed="81"/>
            <rFont val="Calibri"/>
            <family val="2"/>
          </rPr>
          <t>=VLOOKUP($L$3,$A:$J,2,0)</t>
        </r>
      </text>
    </comment>
    <comment ref="Q6" authorId="0">
      <text>
        <r>
          <rPr>
            <sz val="9"/>
            <color indexed="81"/>
            <rFont val="Calibri"/>
            <family val="2"/>
          </rPr>
          <t>=Q3*M6</t>
        </r>
      </text>
    </comment>
    <comment ref="T6" authorId="0">
      <text>
        <r>
          <rPr>
            <b/>
            <sz val="9"/>
            <color indexed="81"/>
            <rFont val="Calibri"/>
            <family val="2"/>
          </rPr>
          <t>=SUM(Q6:S6)</t>
        </r>
      </text>
    </comment>
  </commentList>
</comments>
</file>

<file path=xl/comments5.xml><?xml version="1.0" encoding="utf-8"?>
<comments xmlns="http://schemas.openxmlformats.org/spreadsheetml/2006/main">
  <authors>
    <author>Chris Prottas</author>
  </authors>
  <commentList>
    <comment ref="B2" authorId="0">
      <text>
        <r>
          <rPr>
            <sz val="9"/>
            <color indexed="81"/>
            <rFont val="Arial"/>
          </rPr>
          <t>=SUMPRODUCT(B6:F9,B14:F17)</t>
        </r>
      </text>
    </comment>
    <comment ref="G14" authorId="0">
      <text>
        <r>
          <rPr>
            <sz val="9"/>
            <color indexed="81"/>
            <rFont val="Arial"/>
          </rPr>
          <t>=SUM(B14:F14)</t>
        </r>
      </text>
    </comment>
    <comment ref="F18" authorId="0">
      <text>
        <r>
          <rPr>
            <sz val="9"/>
            <color indexed="81"/>
            <rFont val="Arial"/>
          </rPr>
          <t>'=SUM(F14:F17)</t>
        </r>
      </text>
    </comment>
  </commentList>
</comments>
</file>

<file path=xl/sharedStrings.xml><?xml version="1.0" encoding="utf-8"?>
<sst xmlns="http://schemas.openxmlformats.org/spreadsheetml/2006/main" count="816" uniqueCount="272">
  <si>
    <t>With 3-star hotel</t>
  </si>
  <si>
    <t>San Juan Survey:</t>
  </si>
  <si>
    <t>Rating (1-7)</t>
  </si>
  <si>
    <t>Red Eye?</t>
  </si>
  <si>
    <t xml:space="preserve">Beach/Surf, Tour Old San Juan, Bacardi Tour </t>
  </si>
  <si>
    <t>Bacardi Tour, Beach/Surf, Museo del Arte</t>
  </si>
  <si>
    <t>Bacardi Tour, Tour Old San Juan, Zipline</t>
  </si>
  <si>
    <t>Zipline, Tour Old San Juan, Museo del Arte</t>
  </si>
  <si>
    <t>Zipline, Beach/Surf, Museo del Arte</t>
  </si>
  <si>
    <t>Zipline, Beach/Surf, Tour old San Juan</t>
  </si>
  <si>
    <t>Whistler Survey:</t>
  </si>
  <si>
    <t>Ski/Snowmobile (2 days), Cultural Center</t>
  </si>
  <si>
    <t>Zipline, Ski/Snowmobile, Cultural Center</t>
  </si>
  <si>
    <t>Snowcat Tour, Ski/Snowmobile, Cultural Center</t>
  </si>
  <si>
    <t>Ski/Snowmobile (2 days), Snowcat Tour</t>
  </si>
  <si>
    <t>Snowcat Tour, Ski/Snowmobile, Ice Climbing</t>
  </si>
  <si>
    <t>Snowcat Tour, Ice Climbing, Zipline</t>
  </si>
  <si>
    <t>Cancun Survey:</t>
  </si>
  <si>
    <t>Deep Sea Fishing, Chichen Itza, Rio Secreto</t>
  </si>
  <si>
    <t>Jungle/Snorkle Tour, Chichen Itza, Deep Sea Fish</t>
  </si>
  <si>
    <t>Jungle/Snorkle tour, Chichen Itza, Rio  Secreto</t>
  </si>
  <si>
    <t>Deep Sea Fishing, Zipline Circut, Rio Secreto</t>
  </si>
  <si>
    <t>Jungle/Snorkle Tour, Zipline, Deep Sea Fishing</t>
  </si>
  <si>
    <t>Jungle/Snorkle tour, Zipline Circut, Rio  Secreto</t>
  </si>
  <si>
    <t>Vegas Survey:</t>
  </si>
  <si>
    <t>Mystere, Gambling/Strip, Indoor Skydiving</t>
  </si>
  <si>
    <t>Horseback, Gambling/Strip, Indoor Skydiving</t>
  </si>
  <si>
    <t>Horseback, Gambling/Strip, Mystere</t>
  </si>
  <si>
    <t>Grand Canyon, Gambling/Strip, Indoor Skydive</t>
  </si>
  <si>
    <t>Grand Canyon, Gambling/Strip, Mystere</t>
  </si>
  <si>
    <t>Grand Canyon, Horseback Tour, Gambling/Strip</t>
  </si>
  <si>
    <t>Montreal Survey:</t>
  </si>
  <si>
    <t>Old Montreal, Archeology Museum/Basilica, Market</t>
  </si>
  <si>
    <t>Old Montreal, Archeology Museum/Market, Basilica</t>
  </si>
  <si>
    <t>Old Montreal, Archeology Museum/Market, Kayak</t>
  </si>
  <si>
    <t>Old Montreal, Archeology Museum/Basilica, Kayak</t>
  </si>
  <si>
    <t>Bike, Archeology Museum/Market, Kayak</t>
  </si>
  <si>
    <t>Bike, Archeology Museum/Basilica, Kayak</t>
  </si>
  <si>
    <t>Sirena</t>
  </si>
  <si>
    <t>Harris</t>
  </si>
  <si>
    <t>Chris</t>
  </si>
  <si>
    <t>Shalini</t>
  </si>
  <si>
    <t>With 4-star hotel</t>
  </si>
  <si>
    <t>Chicago</t>
  </si>
  <si>
    <t>NYC</t>
  </si>
  <si>
    <t>Houston</t>
  </si>
  <si>
    <t>LA</t>
  </si>
  <si>
    <t>Cancun</t>
  </si>
  <si>
    <t>San Juan</t>
  </si>
  <si>
    <t>Whistler</t>
  </si>
  <si>
    <t>Las Vegas</t>
  </si>
  <si>
    <t>Montreal</t>
  </si>
  <si>
    <t>4-star</t>
  </si>
  <si>
    <t>SJ</t>
  </si>
  <si>
    <t>WH</t>
  </si>
  <si>
    <t>CA</t>
  </si>
  <si>
    <t>LV</t>
  </si>
  <si>
    <t>MO</t>
  </si>
  <si>
    <t>EST</t>
  </si>
  <si>
    <t>PrecipitationIn</t>
  </si>
  <si>
    <t>Rain</t>
  </si>
  <si>
    <t>Thunderstorm</t>
  </si>
  <si>
    <t>LIGHT</t>
  </si>
  <si>
    <t>SIGNIFICANT</t>
  </si>
  <si>
    <t>HEAVY</t>
  </si>
  <si>
    <t>TOTAL</t>
  </si>
  <si>
    <t>RANDOM</t>
  </si>
  <si>
    <t>RATING IMPACT</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</si>
  <si>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</si>
  <si>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</si>
  <si>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</si>
  <si>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</si>
  <si>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</si>
  <si>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</si>
  <si>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</si>
  <si>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</si>
  <si>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</si>
  <si>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</si>
  <si>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</si>
  <si>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</si>
  <si>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4ba380ce-299d-43c0-a52d-27da808d6d56</t>
  </si>
  <si>
    <t>CB_Block_0</t>
  </si>
  <si>
    <t>㜸〱敤㕣㕢㙣ㅣ搵ㄹ摥ㄹ敦慣㜷搶㜶㙣攲㜰〹㤷㘰敥ㄷ㐷㑢ㅣ㐸㈱愵㘹昰㈵㌷挸挵挴㑥㈸愲㜴ㄹ敦㥥戱㈷搹㤹㌵㌳戳㑥㑣搳ㄲ㕡ち愵ㄷ戵搰慡㉤㤴戶〸㔵愸㝤㐱愲て〸㕡晡㔰愹㔲㔱〵㔵ㅦ㔰愵㈲㔵愲愸㙡ㅦ愸慡㐸㝤攱〱㠹㝥摦㤹㤹摤搹㕤敦搸㉣搰㍡㤵㈷搹㍦㘷捥晤㥣晦㝡晥晦㑣㔲㑡㉡㤵㝡ㅦて晦攵㤳㘶攲攲愹㐵捦ㄷ㜶㝥扣㔲㉥㡢愲㙦㔵ㅣ㉦㍦敡扡挶攲㝥换昳扢㔰㈱㔳戰㔰敥㘹〵捦㝡㐰㘴ぢぢ挲昵㔰㐹㑢愵戲㔹㕤㐵㌹㍢攱㙦㈰㝡搱搹慡㌷つ㌰㍤㍥㜶㘸收ㄸ㝡㥤昲㉢慥搸㍣㜴㌴㘸扢㘳㘴㈴㍦㤲摦㝡攳昶㤱晣㤶捤㐳攳搵戲㕦㜵挵づ㐷㔴㝤搷㈸㙦ㅥ㥡慣捥㤴慤攲ㅤ㘲㜱扡㜲㕣㌸㍢挴捣㤶ㅢ㘷㡣㥢㙥ㄹ戹㘹摢㌶㜳晢昶㕢㝡㌱㜴敡攰昸搸愴㉢㑣敦㈳敡㔳攳㤴㙦㥡㄰㐵㡢㙢ㄳ挲戵㥣搹晣昸ㄸ晥挶收㡦户㥢昳㔳㜳㐲昸ㅣ㕡戸挲㈹ち㑦㐷挳ㅥ㝢搴昳慡昶㍣㌷㑦户㜷㘳愹㐵挳昳㌵㝢㕣㤴换扡ㅤ昵㥡戵て㘱敦捡挶㘲慦㍤㈵ㅣ捦昲慤〵换㕦捣搸搳攸愸搴㘷ㅦ昱挴㘱挳㤹ㄵ〷つ㕢㘸昶㥥慡㔵㑡〷㑦慡敢㥡愸㡢昸挴攴昲昳愳㥥㍤㍥㘷戸㜲㐶ㅥ㌷㈶愱敥㙥户搸㔸昷㡡昶晤㜲敡㜲〴昶㜹㔵晢㝡㈸㌹㙡戸戵㥡挳敤㙢㠶㡢㙦㥣挱つ敤敢挷昶愸戱捤㜵敤摢挸慤㙣慣慤昴㠴昴㉤㜷ㄴ㡢搱㌳〴摤〴㔹〲㈲㔰捦ㄱ昴㄰昴〲㈸改㝦㠳㑢攲つ㔹愴ㄶっ戵㌰愳ㄶ㡡㙡愱愴ㄶ㠴㕡㌰搵挲慣㕡㤸㔳ぢ㤶㕡㌸愶ㄶ㡥愳㑥昴㘴扢扢搵昰㜹攷昹㔷扦㝤挳㥢㈳ㄳ摦㍢㍤昲摤扥㌷㉦㝦扢㜷ㅤ㉡摤ㄹ㑥㙡挲㌵㑥㠰搴敡㔴扣㌵扦㠵㝦㤶攷ち㌰㠵戹捤扣搹ㅣㄹ㈹㙤摢㘲摣㘸㘸㕣㔶〲昲ㅢ〸㘵〰㜵㝢捤扢㉣愷㔴㌹㈱㜱㜷昱㤸攱㠹晡挶つ㠷㘵㘳㤵慡㔳昲㉥㕡扡㜰捡㌷㝣㜱㘱㜳㔹扤㤳㤶㘶㔳㘰㉢攱挹昱㌶㌵㌷㍢㙡㤴慢㘲昴愴ㄵㄴ㕦搲㔴㙣㑦扡㤵㤹昶愵扢㕤㜱㝦慤戴㘵㐶愳㄰㙡ぢ戲敦㤶㔵〶㐵挱扣㠶挶攷㉡㥥㜰攴昴㠶敤㐹慢㜸㕣戸㔳㠲㈲㔱㤴攴㔲捦㘵㔱挸昵挳㠷ㅣ㉣ㄴ摣㕡扡㍣㥥㙢敥㍡改㠳㤹㐵〹昳㥤ㄷ慥扦㌸㙤捣㤴挵㜹つ㔵㠲㌱㔱戰戱㈱㝢㜷愵㔸昵挶㉢㡥敦㔶捡㡤㈵愳愵〵〳㤲愶㜴愰㔲ㄲ改㜴㑡ち〵〸摣慥㉥㐵㐹㕤摦㥥ㄷ㈴㈲㘲㈸㈶㈳㕦搰㐸㜶昹挳㔸ㅤ㔶㔱ㄶ愴㐹昵捡㘵㍡攳㝣愵㡣㐹攰挰搸㥡愸㍦㌸攸戵换㜴㕢挳摣挷㕢㔹㔵〷挳搵敦㕡㄰㡥扦搷㜰㑡㘵攱㈶㙡㍦㠵㌳搲晢〱戴㌳㄰〸㙤㜷㡦慡㑥㌹愹㉣㙡㈷慣㤲㍦㤷㤹ㄳ搶散㥣㡦㍣㘸挸㙣㤶㕢摢昲攸攷㈰㑢㕦㑦㌰〸㤰换愵㌲ㅢ㔸㈹㤳挳㤳搲㈸㥤ㄲ㜸戹㐱㤰戳㕤〳㉦昷㥡扢慤戲㉦〲愱摣㙦〲㈳㠱㔶㤳攸敢㈳㠹扡㐶㌱㔰ㄸㅢ捣㜱㔰愹㘱㌹晥㘲㥤㙦㕢戸㈴㈰愲㌵㔹戰敡㘴〱㐵㐱愳㍣㐸攰㌵㄰㑤㤳㌴㐸慥ㅣ㈳㈲戲㐱㠲㘶㐷捦㡤㐴挶晡〹㌲〲昵攳㐴挸摡㕢摡换〸ㄲ㝢㉢㤱戲㔱㕢㝥㕣㤳㘶㑢搹昲㠱㌴㍢ㄷㅢ愷㥦㐷㜰㍥挱〵〴ㅢ〱㤴扦㐳挲㔱捡㈱摤昸攸ㄷ攱㕤扦㤸攰ㄲ〰挸㈷㥤㌲㈷ㄴ㔵戴愱㔶㘲㐷戲㕥ㅦ散㘴㘹ㄴ〷愲㠸㤶㜱捤捥散戳㈵愲㐳慢㜳㜵攸摡戴搴戱㔷户愷捤昸㜲㐸㤱〹㔵攳㙢㕤愶㙡㝣㈳㔸戵㐳扤㜵㈹㥡敡㐳〴㤷〱〴㡡㠵挶敥捡慣㜹㥡㤳㘷㠵㐹ㄴㄸ㐲ㅤ㉡昷㤰㠸㘹晥㈷〸戸㤶愳换㥡晤㑣㔳㜰搸㍣敢敤攷捤敤㜹㍢㐴㝡㤳捥㕣搳㌹昴ㄵ㝤㐰ぢ晡㜲戰㤷昲㤷戶晡攵㑡ㄴ敢㔷ㄱ㕣つ搰愴㕦㜸昲晥愰㕥〲㘹ㄲ摢㌱捣慤愷挷㐵㕡戸搳㡢昳㐲㙡㥦㕥㜳摡㜰㘷㠵て敦挵扥〹搸挱ㄵ搷ㄵ㘵ㅣ㘸㑢㌲㠳㘷㤷昳ㅢ㌳扤摤㙥挵㘶晥㥡㝤散㥤ㄵ㡡㈱㥤㔶扢㔲㑤昶㜱㠲㥤ㄹ昳㌷挵㈸㠷晡昷挶昶㐲㈲搶愸㤱扣搸㉥昹㙣戹㈶㐹㍡㤰㈴搷㘲㕢昵敢〰㈰㈵㤴㍦戵㤵㈸挳慣戶㔹㔶㙢戴㔶改摤㑢㌸㤹㌴昹て㕢攴㐸㑦攰慣ㅤ㠳敦挰敢戳愷㉣扢㈶㉣㝡散㐹攱ㄶ攱㔷戰捡㈲ㄷ戸㘴㈹㙡搶㘴挵㔹㈲㉢扡扡㕡捥搲〹扥㌵㐹㈷㑤㔲㈲㤱摢ㄳぢㄳ捥攱㜵愲愲ぢ㤲㐲㈵挱㉤㔴㤳㐰愴㍣搶㕤ㄳ㌱ㅤ㠸㤸㍣㌶㑥扦㠱㘰ぢ挱〸㠰昶〷㐸㥡㤵㙥㍣㐳㘱摤ぢ㜴㘷ㄷち愹㉣搱㈰摤㠳慦户ㄵ㔶㌷㜱㤸㙤〴㥦〰㘸㌲㝦攸㝣㑣㈰㐴㠹昲ㄸ㈱搲㕡搲捤愳㤶㌸㐱ㅡ㔸㘷㈲愸㌴㕥昵晣㡡捤愸㔲㥦㌹㔱㌹㔸昱㈷㉣㙦ㅥ㔱愸㐱㌳㑣摣㌵㈷ㅣ㔰㤷ぢ摢愷㈹慦㌲㍦㉦㑡扡㌹㔵愹㐲戴敤㥢㔸つ㠷㜲慣て戶愴㍣㤷慢ち㥥捥捥挶攸㐲㤱㈷㘲昸㕡改㠹㕤㤱攷㥢㠷扥晥晡㡥㑥㕢㝥㔹昴㤸〱搳㌱㥤㌵戱㡢㠸ㅡ㤴扡捤改㌹㔷㠸㠹㍥㜳㡦㙢㤵捡㤶㈳㠸っ搸㤸っ搴敤ㄷ戳㠸㄰㑣㔶ㄸ晦慢㌸㝤收戴㙢㌸摥扣挱㘰攲攲晡㠶㌷ㄹㄲ搱捣㌱换昱㌰㡣挴㈲搳晤收搴㕣攵〴愲戵㔵摢搹㘳捣㝢慢〲㉢㈴晡攰㤱愸㔱㔴㐵㔵㤵慣㥡敤ㄴ㍦㍣㤰愷㔲㕢昱㑢ㄳ㐸㕣愵㌴晡换ㄳ戴㌷敤晡㌰㍥㐳㍢㥤㜳敡㐵攴愸㤶搹㤵㈸㠵挹愹晡㉤㙣戳ㅤ攰昶㍤㐷昶搵愳㜲ㅦ㉡㕥慤搱挳㥦㈰攳㈵㔹搴㠲㈰昴捦慤ぢ㐸㠵㜹愴ㅣ㜰㈰㌰捥户㘶昲换㤹戲づ愹㙦㕤㍤戹ㅢ㔱愴㕥㜳扦㌱㈳捡㠸㐵摢㠶扦㉥㜸愱ㄹ㙢ㅢ㘵㉦㉣ㅢ慦搸戶㐱搲㈲㔹㑥ㄵつ㔲昰㘸搵慦ㅣ戰ㅣ摤〴㤰昴ㄷ㘶ㄹ㈷㤱㘵㥣㤴㔹扤收㘱㠶〵㘵㥡㝤㔵㘶つ搷昲攷㙣慢㤸攵ぢ㐳㜷慢㠲㈶挱攴㤴扣搱ㄳ挹㡣愱㈶㙢晥〸㑣㌶㉦て㜴攷㈱㐷戹㜵㐴㍦㈸㔷㔵㌲昸愳㜴攸㔸㠲㠰㤱㕥㔲晤㔶昴愶挹㥢ㄱ㄰㌹昲㌹ㄳ摤扦㌸昳㈰㜲〲扦ㅣ戱㥥㐰㈲昰〸挶㠴㍣摤摢ㄹ昳㠸㘳昹挰ㅥ㌱戶摢昲㈷㍣愰ㅣ〰㐹㜹扣扤㔰㘲㌵搶㘸戸愶ㄵ㉥㙤㉤㙡㔰ㄳ㥢㕡换攳㝡攳捡㈵㡡〳㡤ㄲ㔳㈴换㔵㤲㥡㘵㠹㌹慥㈶㔵愳㐸挵ㅤ㘹ㅢ㈵挹㙤㕡摦㜷㑡㤱て愱㤸㈴捤愴昴ㅤ㤲㔰㄰攴㈵㜵㐰㐷搱㕦㥦㑣ㅥ戱㘸つ㙤㠰ㅣ昵㔴㤰搷ㄷ㠶〳昷攱捡㐹㐹攴挲㌷昰昷扡㌰㜹愸敡㌷㤴ㄸ㈷〷挳㤲搱㜲昹㤰〳㉢愱㘸戸愵㔵挲搲㔸㕢愰㘱㈴㜷㜶慡晤㠳敤㡤㌱㘲挸㠶っ㠹㈴昸㠱挱㠶㘰慥㔸㌴㤵搶㔹ㅦ户扡㤶㥤攵摢〱㘱㌸ㄲ〳㔳㝥㘹㐲㉣㐸㌳慣㙥挹て捡〶戵搳愲㤴愳扡㌹㍡攳㐱愵晢㤴攳㘱㑡㌲戸㙥ㅥ愶㕢ちㄷㄸ㈰㜶挳搴㘴搱㐷㔸户搶〱㑦〶慢〷㍢搸㤱㈰㙣㐲敢㡣ㄲ㌴㤳㐰戸㡤㡢㈰敦㜴㠸㔱〸㔲㔳㍥晦摡愹㍣昵㈴㥦㥦敦㑣㐵㠹㤰㠹ㄸ敡㑡戰ㅥ㠰摣㜸㔴㤲㕣㌴ㄸ〵换〳挹㈶㠵㔶㙦㤴㐷ㄳ愳㡦㈶㥦敢攳〶て攳㔸晤㘴㥢㌲敥戸昹ㄶ戴㘹㜹㜱㥤戹捦㈹㤶慢㈵㈱㔵㜱㈴慢愵㐶㕥ㄵ昸㤲搷晦〲㙥㑡搸㤷㜰㔳昶攱㈸挵㈵ㄳ㐹㥤摢摤晡愷搱㕣ち㌹昴ㄱ挸㌶〶ㅦㄳ摣㜲㌲ㄸ搶㜲㐷㠱昶攱晡晡攵〵㜹㜱づ㈲慤㈵㡢戲㙣㍦敥攲搵㈲挸㤲摢㘲搵昶㔷昶㔷㘸戳挷戲昶㕡㐱搶慡挰ㄱ搶ㄹ〸扣㑣〶挶㐸㠷摣挱㑥㔲㘷挲挸敥㤹〷攵㙢敡捣捥搰昸㔰ㄸ摦攵㈹㈸㠵㕤〵㈳搱攰㔶敢㔶户挲挸㉦㉤㙦晤㌶〰㠵㈱㘰ㅡ戴愸ㄹㄸ㌸㘳㐸㉦㙦攰㌰ㄸ㤹㄰ㅤ㡤〷㔲ㄹ愳ㅣ㠴挳ㅥ㐸〳㌷昱㈰㍤㕤㠱ㄲ昲㌷挸㑢㘱搱扤挴㘱ㅢ㐷愰㡡㝢㕥㔳收愴攱攳敡㡢戳戱㈹㝢戴㔴愲戹ぢ晦摣慡挰㉡慥㙤〴收攸㠶愶ぢ㔹㜲㑤戴敦慥㘸㉡〸㉦ち㙥㥤挸敦㌵晣攲摣㤴扦ㄸ㕣摡敡㤴㈴戴㕦挳ㅦ戱攴攸戴㤹搳づ㉦愱㉥㜰敦㜳挷㥤捡〹㐷捥㑢昳㜸攳㡦㔶慣摥摤捤㐹收㔲敦攳㡦㝣搴㤴昶ち㝡㕣挹戴搹㐱摤㐱挲㝥攴ㄳ㐸㠳㈱愴ㄳ攸〴戶㝢敤挶〰改㘴㐳ㄳ㥤㐸㐱戰㐶㈸捥散㐷㐶㈸捡慦㠰㔶ㄲ㑢㜰㈴挷㥥㍦〷搶㔷㝥㠹ㅣ㈲ㅣ敦愱ㄸ搱㉥㐳㉡〱㜵㔲㤰㠷搷㍢㜸ㄹ攴晦〷㑢ㄱ㌷㉦挹㑥晦〵㘶㔶㕥㙥㐶搱㈶愲攸愵㔶ㄴ㌱㄰晢㠱㐲摥㥣晤摡㔱昳㘳扦搶晢㍦㍣㙡摥づっ昳㤱搶ㄸ㠲㙡っ挶搷㡣㠱慥ㄶ㘳攰㉡ㄴ㑢㘳攰づ戶㘱扣㍥㌰〶㐲㙦挷〱㘴㉣㙦っ㌰㡡㤷㘰昲挵㠲慡㌱〷〶捦㕡攷搹昴㠴敤挵昵㕡攱㈱㜲て昵攴㡤挳昷㜴㝥㙢昶愴攱ㅡ昶㐶㤹扦挷ㄵ㔰㕢敥㌴敥㙢换㈶㙣㜱攱㤲㈵戲搱ㄲ㕥㠹挸㥦扥收㌹㔹搹㉤㜵㘰㉡㜸〲㐷扤㤲㔵㌲ㅦ挲㈷愲昰㠴㤰晡晣㠶攷昷晣昵㠱㠷㜷昲㕥㕡㐸慢ㅡ〳挱㥤〴攷㘹㌹㈰㝣ㅢ扢ㄲ㜲㉥㍦扦㌹㠰て㤱慣昹戲ㄸ㌳㕣㘹敦㜸扡ㅤ㈵〳挲㡢ㄱ㘶㐰㝣慢挱㤸挴つ㠷挰㤸捣㌷㌹㌶攵攷㑢搲ㄹ㤸㡦㑤㕣㝡敦愲〰愱搲㔶㘵㜵㘸㔷㙡扦㠰搲昹㠰ㄳ㘹戴〷㜹扥攴愳㈸㉦㌴㙢戵㙤搴㙡搲㑣㔴㠶㔱㈳㤲㔲㠸㌴㤰㐲攲㐷ㄶ㠶晥愵㤴㥡㐴㐲换〳㈴挴搰㥡㠳戹㍣昹慦〹〱㔱扢摥搷攱愷㉡搸㐵㘰㌱昲扡㜷㝡㜶愵搵ㄹ愹㈶〶㘵攵改攳㑥㈴攴㌱㠵ㄹ㡣搲捡摣挳㐸㐴㡦㌶㠲搴㡡ㅤ㑦ㅣ愴捦づ㐲㙣〱㘳㙢㌶扤㙡㌹㝢㤷㔳挵ㅤて攸㤹㡣㔴ㄸ捥㝡㘶攳攸㈹愳㜱㐱搵㕣㤰㐵搸ㅦ㈴㙢㡤㝡挲㈲攸㉣㘷㈳捥㥦〸昳昱㝢㈰㤶て搷扢㍥户戹㠴㍡捥改挶〲昹㠳晤戵㈹㠱戱㌱㉡㌹〶ㄲ㜶㐵戵戲挱㈵昰㈹㌴㤱昶扣愲搷㤳ㅣ㑢㔱ㄸ㡤㡥㌸慢㑢㙤搱晦㡣㔳㑢捥㥡㘶㙤〶慣ㅢ昴晦㔱㘴㉣慢晦ㄵ㐶搹㈴捡敥ちㄳ㝣搱ㄸ㈹㔹㌶㌸挳ㅤ㠱てㅢ㘱ㅡ㜹〴搶㘵㤲挱敤㈰㌵㠵㑦㔴㠳㘲㈹挱攱攱㑡㌷㕦㠲愸戵愵㙤摢搳㔶〰㌲ち愴晤っ㈲愸㙤㝢㑥扡昵ㅣ㥢戹ㅢ搹ㅢづ㔸㐵户攲㔵㑣㝦㘸ち攱摤㈱㝥㘱㘶挲收ㄹ㔵㥥㙢ㄶ㙡㔷㘰㈷㝡敦㐱㥢㠳㠷㈰戰てち晦愳㡡㍡㌲㠶戰戲㤸〵扦㌶ㅡ㠸〵㤲愸ㅤ扣㜳捣㍢慢㐶ㄹㅦ愸ㅥ㠲㔷搳㘷搶慡㔰㜶㠱㙦戹昹㉥〶户づ户戱敥㠰攷㐷㤴昳〸㠳挹㈵摣㜳㉦昷戵㜹てㅡ敢㠶㙢昳㔸戳㌳敦㕡㑥晢㈹㜰扡戲㔱ㅡ㐹㠶㘳昲扢攳㥣㝥㉦㈱攲㍣昴㡥慥摣ㄵ换摥〶㐱攷攱㘷摢㜴㜹つ㤷攱㈸㕢㐱㥣晢㜳㘸慡摣㐶㠰㥦㕥〸ㄳ㝣㔱攸捦扢㤵㠹㘷戰㉣㌲〰搲愹㡣〱搰㥥慡㝦扣ㄴ㔵㉢㍣㕡㤰ち㜳捡㡦㔰捥㕤ち㔶㕢㘲ㅥ㡥ㅡ昲〸㠱戴㉥〰愲㐷攱ㄱ㐲㡥晦ㄴㅡ搴挶㥦㐵㙥晢昱㝦戰攴昸㔴晥㜲㝤昱晥〷㈲攵愱ㅦ㐳戱㝥㥣愰㑣㘰〳っ㐴㍡愴㥦㘲㤱戲㈶ㄳ〴ㄱ㕥摥㠹㌴㥥㍦㠶晦扥戵昳昵搷昸晣㜳愷㈲〵㈱㡡ㅡ㔷㐱㐱㈸㔷昱㜸㝣ㄵ昳挸㙤扦㡡㙦㉤戵㡡〱捡㐸捥㐴㜷〱晡扡ㄴ搲㡡㕣㤵㠷〴㌷㤴㍦㐵㈲ㄴ㠹㠶㔹っ㄰戱戲㙤ㄵ〹戴攵捥换戶ぢ㐸㐴㙤〷愲敤搱戸㈳〹摦昲㐸㐳㠹㜷ㅦ改扥挹〴晥搷㑣愰ㅥ戳㜶攸㜸㕤ㄵ㐲〲㙢攳挷戱㙤㘵㝢愶挳愰扥昲㔸㠴愱扤㝢愳て愵搴㌰捣〴ち〹㑣㔳㔲ㄴ㌷㔲昹㙡㔴昹㠵ㄷ敢㕥㔲ㄴ攰〱ㄹ〵㤵㐹㜹戲昲愳㔱攵慤昸〸㑢搶㐹昱搲〰㥦户愲捡愴㔰㔹昹㤱愸昲㍢㕢㌷搶㉡㐷〴ㄹ昴慣㤱㕡ㄲ㡣㕥㜹っ㠸㝤㤰捤搳戵㘶㔲㤱昶㤸㐱㌶㐵愸㡣ㄶ㤷愵㉡敤挵晤てㄷ㥦㐴敦挷㜵㈶摣晡㠰戴つ晥㘷㠴㝤戸收㌴㘱昸〶扥㜸㕥㐰㝣搹搵攵ㅢㅢ㘷捣㐳㉥㌲扡捤㝤ㅥづ㔷愵㔵㐵㈲戰ぢ搲挱晥㉥攳㠷㑦戰㈱敢晢ㄱ挵挵㔴㕥ㅢ改㑣㡢挸㔸㑡㕡㜹㌸挲㙣敡㜴㥤㘶昴㉦〰㌹㤰㤷㠰㑣攸㕦〴っ㘲㉦ㅢ㤸㌱㐰㐱㈰戹晣㌴ㄲ晡㐳〴㕦〲挸㈹攴㝡搲㐱收换〰晤搱晦㑢㌱戴㈰ㅤ㈷慡㜲㉡ㅡ㉣㑥㐶晡㔷搸攰ㄱ㠰㉥㜸㙣㤵㤰〸㜳晡愳挸㠹て㑡〹㈲〷㝤㡣〵㕦㈳昸㍡㐰㑥攳㘴㔷扣㙢㕣㔳㠷㉡散ㅢ㘸慡㜰㉢愴㐰晢㘶㤸攰㡢㜶ㅡ攰搶昶㐶㌳捦挴搱㜷晣㠸㙥㌶㝣戰扦ぢㅦ攰㉦㜲搱㕤昸晦㐷㌴㘹攱愷搵㑦㜶搶ㄷ㤹㐰攳㝣昸㜳戱搹ㅦ愲ㅦ慥慢㙥㙣戲挷㑦攱㤷㔵㌳捡㐳昸昷㌴㝥捡晤ㄸ㠱愳㔰攵㘶攱㙦㈱つ挸㠲昹戰㠰扡㑢㝦ㅣ㐰㈱㡥㠹㈷晤〹扥ㄱ戵散㕦晦㑥㤸攰㡢㐲扣㥥㘶愲ㅣ㌶㡦〶㈴慥㘵挱昱愶〱㠹㝦㔹㜰㉣㍥攰昷㤱慢㐸㘴㈱搱愸㥥㠸戴㌴㜳㥦〴攸敢敡攷摣愸敥搴㤳㑡昱扥搲㝤昷扤摢㥦ㅥ扡㌰晤㤹摢㝡㥦㝣敢昷㙦㍦昱挶㘷㜷晣攳扤愷㥦㝥攳㙦㑦扣昶摥㉢㌳㍢㝥昷散戳扦扤晤㈷慦扤扤摥㝣㐶㝤昱摤晤捦㥣ㅡ㌹㝥敡㝥昳挸昵㝢㑥摤㝤散捥㤱挹㜳㠶扢扡扡扢慦ㄹ㝣昵㠲㙢〷㑥摦晦㤲昲㥢㍦㥦敦㈸㜲戹ㅣ㔰〰㐴捦〰㤷㉤愷昱㐳㈴㌰つ捥昸㘳㥤〶㤷㝢ㅡ㍦愵ㄴ㙥搴ㄸ㕥戲㜰㙥㜰〲戲愰搸㔸搰昳ㅦ昱愶戳㙢</t>
  </si>
  <si>
    <t>Decisioneering:7.0.0.0</t>
  </si>
  <si>
    <t>d12d166c-b211-4d64-88ec-740ac59a4370</t>
  </si>
  <si>
    <t>CB_Block_7.0.0.0:1</t>
  </si>
  <si>
    <t>㜸〱敤㕣㕢㙣ㅣ搵ㄹ摥㤹摤㔹敦慣敤搸挴攱ㄲ慥收㝥㜱戴挴㠱ㄴ㈸つ挱ㄷ㜲㠱㕣㥣搸〹㐵㤴㉥攳摤㌳昶㈴㍢戳㘶㘶搶㠹㈹㉤愱愵㔰㝡㔱〵㝤㈸户ㄶ㠴㉡搴扥㔴愲てㄴ㕡晡㔰愹㔲慢ち慡㍥愰㑡㝤愸㐴㔱搵㍥昴愲㐸扣㈰ㄵ㠹㝥摦㤹㤹摤搹㕤敦搸㉣搰㥡捡㤳散㥦㌳攷㝥捥㝦㍤晦㝦㈶㈹㈵㤵㑡扤㡦㠷晦昲挹㌰㜱晥昴㤲攷ぢ扢㌰㔱慤㔴㐴挹户慡㡥㔷ㄸ㜳㕤㘳㘹㥦攵昹㘹㔴挸ㄶ㉤㤴㝢㕡搱戳敥ㄷ戹攲愲㜰㍤㔴搲㔲愹㕣㑥㔷㔱捥㑥昸ㅢ㡣㕥㜴戶敡换〰捣㑣㡣ㅦ㥣㍤㠶㕥愷晤慡㉢戶っㅦつ摡敥ㄸㅤ㉤㡣ㄶ戶㕤㜷搳㘸㘱敢㤶攱㠹㕡挵慦戹㘲㠷㈳㙡扥㙢㔴戶っ㑦搵㘶㉢㔶改づ戱㌴㔳㍤㉥㥣ㅤ㘲㜶敢㜵戳挶昵㌷㡥㕥扦㝤扢㜹搳㑤㌷昶㘱攸搴㠱㠹昱㈹㔷㤸摥㐷搴愷挶㈹㕦㍦㈹㑡ㄶ搷㈶㠴㙢㌹㜳㠵㠹㜱晣㡤捤ㅦ㙦㌷ㄴ愶攷㠵昰㌹戴㜰㠵㔳ㄲ㥥㡥㠶扤昶㤸攷搵散〵㙥㥥㙥敦挲㔲㑢㠶攷㙢昶㠴愸㔴㜴㍢敡㌵㘷ㅦ挴摥㔵㡣愵㍥㝢㕡㌸㥥攵㕢㡢㤶扦㤴戵㘷搰㔱戹摦㍥攲㠹挳㠶㌳㈷づㄸ戶搰散摤㌵慢㥣〹㥥㔴晡捡愸㡢昸挴攴昲ぢ㘳㥥㍤㌱㙦戸㜲㐶ㅥ㌷㈶愱敥㉥户搴㕣昷搲捥晤㜲敡㜲〴昶㜹㜹攷㝡㈸㌹㙡戸昵㥡㈳㥤㙢㠶㡢㙦㥥挱戵㥤敢挷昶愸戹捤搵㥤摢挸慤㙣慥慤昴㠶昴㉤㜷ㄴ㡢搱戳〴㍤〴㌹〲㈲㔰捦ㄳ昴ㄲ昴〱㈸㤹㜷挰㈵昱㠶㉣㔲㡢㠶㕡㥣㔵㡢㈵戵㔸㔶㡢㐲㉤㥡㙡㜱㑥㉤捥慢㐵㑢㉤ㅥ㔳㡢挷㔱㈷㝡㜲㍤㍤㙡昸っ㍣㜹换㍢㉦㍣愷㡣晦昴捡㝦㡥ㅤ晡昷㌳改扥つ愸㜴㈸㥣搴愴㙢㥣〰愹㌵愸㜸㕢㘱㉢晦慣捣ㄵ㘰ち㜳扢㜹㠳㌹㍡㕡摥扥搵戸捥搰戸慣〴攴㌷ㄱ捡㈰敡昶㤹㜷㕡㑥戹㝡㐲攲敥晣㜱挳ㄳ㡤㡤ㅢ〹换挶慢㌵愷散㥤户㝣攱戴㙦昸攲摣搶戲㐶㈷㙤捤愶挱㔶挲㤳攳㕤搸摡散愸㔱愹㠹戱㤳㔶㔰㝣㐱㑢戱㍤攵㔶㘷㍢㤷敥㜲挵㝤昵搲戶ㄹ㡤㐱愸㉤捡扥摢㔶ㄹㄴ〵昳ㅡ㥥㤸慦㝡挲㤱搳ㅢ戱愷慣搲㜱攱㑥ぢ㡡㐴㔱㤶㑢㍤㤳㐵㈱搷㡦ㅣ㜴戰㔰㜰㙢昹㤲㜸慥㜹摢㐹ㅦ捣㉣捡㤸敦㠲㜰晤愵ㄹ㘳戶㈲捥㙡慡ㄲ㡣㠹㠲捤㑤搹扢慡愵㥡㌷㔱㜵㝣户㕡㘹㉥ㄹ㉢㉦ㅡ㤰㌴攵晤搵戲挸㘴㔲㔲㈸㐰攰愶搳㡡㤲扡愶㌳㉦㐸㐴挴㔰㑣㐶㍥愷㤹散ち㠷戱㍡慣愲㈲㐸㤳敡㘵㉢㜴挶昹㑡ㄹ㤳挰㠱戱㌵㔱㝦㜰搰慢㔶攸戶㡥戹㡦户戲慡づ㠵慢扦㙤㔱㌸晥ㅥ挳㈹㔷㠴㥢愸晤ㄴ捥㐸ㅦ〰搰㑥㐳㈰㜴摣㍤慡㍡攵愴戲愴㥤戰捡晥㝣㜶㕥㔸㜳昳㍥昲愰㈱㜳㌹㙥㙤摢愳㥦㠱㉣㝤㈳挱㄰㐰㍥㥦捡㙥㘲愵㙣ㅥ㑦㑡愳㜴㑡攰攵㈶㐱捥㜶㑤扣摣㘷敥戲㉡扥〸㠴昲㠰〹㡣〴㕡㑤愲慦㥦㈴敡ㅡ愵㐰㘱㙣㌲㈷㐰愵㠶攵昸㑢つ扥㙤攳㤲㠰㠸搶㘵挱㥡㤳〵ㄴ〵捤昲㈰㠱搷㐰㌴㉤搲㈰戹㜲㡣㠸挸〶〹㥡ㅤ㍤㌷ㄳㄹ敢㈷挸〸搴㡦ㄳ㈱㙢㙦敤㉣㈳㐸散敤㐴捡㐶ㅤ昹㜱㕤㥡㉤㘷换〷搲散㑣㙣㥣㝥ㄶ挱搹〴攷㄰㙣〶㔰晥ち〹㐷㈹㠷㜴昳愳㥦㠷㜷晤㝣㠲ぢ〰㈰㥦㜴捡㥣㔰㔴搱㠶㕡㡤ㅤ挹㝡晤戰㤳愵㔱ㅣ㠸㈲㕡挶㜵㍢戳摦㤶㠸づ慤捥戵愱㙢㌳㔲挷㕥搱㤹㌶攳换㈱㐵㈶㔴㡤慦㜵㠵慡昱㡤㘰搵㉥昵搶㐵㘸慡てㄳ㕣っ㄰㈸ㄶㅡ扢慢戳收㘹㑥㝥㈲㑣愲挰㄰敡㔲戹㠷㐴㑣昳㍦㐱挰戵ㅤ㕤搶敤㘷㥡㠲㈳收㈷摥㝥摥搲㤹户㐳愴户攸捣㜵㥤㐳㕦搱〷戴愰㉦〱㝢㈹㝦敡愸㕦㉥㐳戱㝥㌹挱ㄵ〰㉤晡㠵㈷敦て敡㈵㤰㈶戱ㅤ挳摣㐶㝡㕣愴㠵㍢戳戴㈰愴昶改㌳㘷っ㜷㑥昸昰㕥散㥤㠴ㅤ㕣㜵㕤㔱挱㠱戶㉣㌳㜸㜶㌹扢㌹搳摢攵㔶㙤收慦摢挷摥㈷㐲㌱㘴㌲㙡㍡搵㘲ㅦ㈷搸㤹㌱㝦㔳㡣㜲愸㝦慦敢㉣㈴㘲㡤㥡挹㡢敤㤲捦㤶敢㤲愴ぢ㐹㜲ㄵ戶㔵扦ㅡ〰㔲㐲昹㐳㐷㠹㌲挲㙡㕢㘴戵㘶㙢㤵摥扤㠴㤳㐹㡢晦戰㑤㡥昴〶捥摡㜱昸づ扣㝥㝢摡戲敢挲愲搷㥥ㄲ㙥〹㝥〵慢㈲昲㠱㑢㤶愲㘶㕤㔶㝣㐲㘴㐵㍡摤㜶㤶㑥昰慤㐹㍡㘹㤱ㄲ㠹摣㥥㔸㤸㜰づ㙦㄰ㄵ㕤㤰ㄴ㉡〹㙥愱扡〴㈲攵戱敥扡㠸改㐲挴ㄴ戰㜱晡戵〴㕢〹㐶〱戴摦㐱搲慣㜶攳ㄹち敢㔹愴㍢扢㔸㑣攵㠸〶改ㅥ㝣愳愳戰扡㥥挳㙣㈷昸ㄴ㐰㡢昹㐳攷㘳〲㈱㑡㤴挷〸㤱搶㤲㙥ㅥ戵挴〹搲挰〶ㄳ㐱愵㠹㥡攷㔷㙤㐶㤵晡捤挹敡㠱慡㍦㘹㜹ぢ㠸㐲つ㤹㘱攲捥㜹攱㠰扡㕣搸㍥㉤㜹搵㠵〵㔱搶捤改㙡つ愲㙤敦攴㕡㌸㤴㘳㝤戰㈵攵戹㕣㔵昰㜴㜷㌶㐶ㄷ㡡㍣ㄱ挳搷㑡㑦散慡㍣摦㍣昴つ㌴㜶㜴挶昲㉢愲搷っ㤸㡥改㥣㠹㕤㐴搴愰摣㘳捥捣扢㐲㑣昶㥢扢㕤慢㕣戱ㅣ㐱㘴挰挶㘴愰㙥㥦㤸㐳㠴㘰慡捡昸㕦搵改㌷㘷㕣挳昱ㄶっ〶ㄳ㤷㌶㌶扤挹㤰㠸㘶㡥㕢㡥㠷㘱㈴ㄶ㤹ㅥ㌰愷攷慢㈷㄰慤慤搹捥㙥㘳挱㕢ㄳ㔸㈱搱〷㡦㐴㡤愲㉡慡慡攴搴㕣户昸攱㠱㍣㤵摡㠶㕦㠶㐰攲㉡愵搱㕦㥥愰扤㘹搷㠷昱ㄹ摡改㥣㔳ㅦ㈲㐷昵捣㜴愲ㄴ㈶愷敡㌷戲捤㑤〰户敦㍥戲户ㄱ㤵晢㔰昱㙡㡤ㅥ晥〴ㄹ㉦挹愲ㅥ〴愱㝦㙥㐳㐰㉡捣㈳攵㠰〳㠱㜱扥戵㤲㕦摥㤴㜵㐸㝤ㅢㅡ挹㕤㠸㈲昵㤹晢㡣㔹㔱㐱㉣摡㌶晣つ挱ぢ捤㔸摢愸㜸㘱搹㐴搵戶つ㤲ㄶ挹㜲扡㘴㤰㠲挷㙡㝥㜵扦攵攸㈶㠰愴扦㌰换㌸㠹㉣攳愴捣敡㌳て㌳㉣㈸搳散慢㍡㘷戸㤶㍦㙦㕢愵ㅣ㕦ㄸ扡㕢ㄳ㌴〹㈶愷攴㡤㥥㐸㘶っ户㔸昳㐷㘰戲㜹〵愰扢〰㌹捡慤㈳晡㐱戹慡㤲挵ㅦ愵㑢挷ㄲ〴㡣昴㤲敡㌷愳㌷㑤摥㡣㠰挸㤱捦改攸晥挵改〷㤱ㄳ昸攵㠸昵〴ㄲ㠱㐷㌰㈶攴改摥捥㥡㐷ㅣ换〷昶㠸戱㕤㤶㍦改〱攵〰㐸捡攳敤戹ㄲ慢戱㐶㈳㜵慤㜰㔱㝢㔱㤳㥡戸戰扤㍣慥㌷㉥㕢愶㌸搰㈸㌱㐵戲㔲㈵愹㔹㤶㤹攳㕡㔲㌵㡡㔴摣㤱戶㔱㤲摣愶㡤㝤愷ㄴ昹㄰㡡㐹搲㑣㑡摦㈱〹〵㐱㕥㔲〷㜴ㄴ晤昵挹攴ㄱ㡢搶搰〶挸㔳㑦〵㜹晤㘱㌸㜰㉦慥㥣㤴㐵㍥㝣〳㝦㙦〸㤳〷㙢㝥㔳㠹㜱㜲㈸㉣ㄹ慢㔴づ㍡戰ㄲ㑡㠶㕢㕥㈳㉣㡤戵〵ㅡ㐶㜲㘷户摡㍦搸摥ㄸ㈳㠶㙣挸㤰㐸㠲ㅦㄸ㙣〸收㡡㐵㔳㘹㥤昵㜳慢敢搹㌹扥敤ㄷ㠶㈳㌱㌰敤㤷㈷挵愲㌴挳ㅡ㤶晣㤰㙣㔰㍦㉤㑡㌹慡㥢㘳戳ㅥ㔴扡㑦㌹ㅥ愶㈴㠳敢收㘱扡愵㜰㠱〱㘲㌷㑣㑤㤵㝣㠴㜵敢ㅤ昰㘴戰㜶戰㠳ㅤ〹挲㈶戴捥㈸㐱戳〹㠴摢扣〸昲㑥㤷ㄸ㠵㈰㌵攵昳慦㥤捡搳㑦昱昹搱捥㔴㤴〸㤹㠸愱慥〴敢〱挸㡤㐷㈵挹㐵㐳㔱戰㍣㤰㙣㔲㘸昵㐵㜹㌴㌱晡㘹昲戹㍥㙥昰㌰㡥㌵㐰戶愹攰㡥㥢㙦㐱㥢㔶㤶㌶㤸㝢㥤㔲愵㔶ㄶ㔲ㄵ㐷戲㕡㙡攴㌵㠱㉦㜹晤㉦攰愶㠴㝤〹㌷㘵㉦㡥㔲㕣㌲㤱搴扤摤慤摦㠲收㔲挸愱㡦㐰戶㌱昸㤸攰㤶㤳挱戰戶㍢ち戴て㌷㌶㉥㉦挸㡢㜳㄰㘹㙤㔹㤴㘵晢㜰ㄷ慦ㅥ㐱㤶摣ㄶ慢戶慦扡慦㑡㥢㍤㤶戵挷ち戲搶〴㡥戰捥㐰攰㘵戳㌰㐶扡攴づ㜶㤲㍡ㅤ㐶㜶㑦㍦㈸㕦㔳愷㜷㠶挶㠷挲昸㉥㑦㐱㈹散㉡ㄸ㠹〶户摡戰扡ㄵ㐶㝥㘹㜹敢户〲㈸っ〱搳愰㐵捤挰挰ㄹ㐷㝡㘵〳㠷挱挸㠴攸㘸㍣㤰捡ㄸ攵㄰ㅣ昶㐰ㅡ戸㠹〷改㤹㉡㤴㤰扦㐹㕥ち㡢敥㈵㡥搸㌸〲㔵摤戳㕡㌲愷っㅦ㔷㕦㥣捤㉤搹㘳攵㌲捤㕤昸攷搶〴㔶㜱㙤㈳㌰㐷㌷戵㕣挸㤲㙢愲㝤㜷㘹㑢㐱㜸㔱㜰摢㘴㘱㡦攱㤷收愷晤愵攰搲㔶户㈴愱晤〲晥㠸㘵㐷愷捤㥣㜱㜸〹㜵㤱㝢㥦㍦敥㔴㑦㌸㜲㕥㥡挷ㅢ㝦戴㘲昵㥥ㅥ㑥㌲㥦㝡ㅦ㝦攴愳愶戴搷搰攳㙡愶捤づㅡづㄲ昶㈳㥦㐰ㅡっ㈳㥤㐰㈷戰摤敢㌷〶㐸㈷㥢㕡攸㐴ち㠲㜵㐲㜱收㍥㌲㐲㔱㝥づ戴㤲㔸㠲㈳㌹昶晣㐵戰扥昲㌳攴㄰攱㜸て挵㠸㜶㌱㔲〹愸㤳㠲㍣扣摥挱换㈰晦㍦㔸㡡戸㜹㔹㜶晡㉦㌰戳昲㙡㉢㡡㉥㈴㡡㕥㘹㐷ㄱ〳戱ㅦ㈸攴捤搹慦ㅦ㌵㍦昶㙢扤晦挳愳收敤挰㌰ㅦ㘹㡤㈱愸挶㘰㝣摤ㄸ㐸户ㄹ〳㤷愳㔸ㅡ〳㜷戰つ攳昵㠱㌱㄰㝡㍢昶㈳㘳㘵㘳㠰㔱扣〴㤳㉦ㄶ㔴㡤㌹㌰㜸搶㍡换愶㈷㙣て慥搷ちて㤱㝢愸㈷㙦〲扥愷戳摢戳愷っ搷戰㌷换晣摤慥㠰摡㜲㘷㜰㕦㕢㌶㘱㡢㜳㤷㉤㤱㡤㤶昱㑡㐴晥昴㜵捦挹敡㙥愹〳㔳挱ㄳ㌸敡㤵㥣㤲晤㄰㍥ㄱ㠵㈷㠴搴ㄷ㌶晤㜸昷㥦敦㝦㜸㈷敦愵㠵戴慡㌱㄰摣㑤㜰㥥㤶〳挲户戱㉢㈱㘷昲昳㥢晤昸㄰挹㕡愸㠸㜱挳㤵昶㡥愷摢㔱㌲㈰扣ㄸ㘱〶挴户ㄶ㡣㐹摣㜰〸㡣挹㐲㡢㘳㔳㝥扥㈴㥤㠱㠵搸挴愵昷㉥ち㄰㉡ㅤ㔵㔶㤷㜶愵昶ㄳ㈸㥤て㌸㤱㘶㝢㤰攷㑢㍥㡡昲㔲慢㔶摢㑥慤㈶捤㐴㘵〴㌵㈲㈹㠵㐸〳㈹㈴㝥㘴㘱攸㕦㑡愹㈹㈴戴〲㐰㐲っ慤㌵㤸换㤳晦扡㄰㄰昵敢㝤㕤㝥慡㠲㕤〴ㄶ㈳慦㝢户㘷㔷㕡㥤㤱㙡㘲㔰㔶㥥㍥づ㈱㈱㡦㈹捣㘰㤴㔶收ㅥ㐶㈲㝡戴㔱愴㔶敤㜸攲㈰晤㜶㄰㘲ぢㄸ㕢戳改㔵换摢户㌹㌵摣昱㠰㥥挹㑡㠵攱㙣㘴㌶㡥㥥㌲ㅡㄷ㔴捤〷㔹㠴〳㐱戲摥愸㌷㉣㠲捥㜲㌶攳晣㠹㌰ㅦ扦〷㘲昹㐸愳敢㌳㕢㑢愸攳㥣ㅥ㉣㤰㍦搸㕦ㄷ㈶㌰㌶㐶㈵挷㐰挲慥慡㔶㉥戸〴㍥㡤㈶搲㥥㔷昴㐶㤲㘳㈹ち愳搱ㄱ㘷愵搵㌶晤捦㌸戵攴慣ㄹ搶㘶挰扡㐹晦ㅦ㐵挶㡡晡㕦㘱㤴㑤愲散捥㌰挱ㄷ㡤㤱㤲ㄵ㠳㌳摣ㄱ昸戰ㄱ愶㤱㐷㘰㕤㈶ㄹ摣づ㔲搳昸㐴㌵㈸㤶ㄲㅣㅥ慥㑣敢㈵㠸㝡㕢摡戶扤ㅤ〵㈰愳㐰摡て㈱㠲㍡戶攷愴摢捦戱搹扢㤰扤㘹扦㔵㜲慢㕥搵昴㠷愷ㄱ摥ㅤ收ㄷ㘶㈶㙣㥥㌱攵挵㔶愱㜶㈹㜶愲敦㙥戴㌹㜰㄰〲晢㠰昰㍦慡愸㈳㘳〸慢㡢㔹昰㙢愳挱㔸㈰㠹摡挱㍢挳㍣㔴㌳㉡昸㐰昵㈰扣㥡㍥戳搶㠴戲ぢ㝣换慤㜷㌱戸㜵戸㡤㜵〷㍣㍦愲㔲㐰ㄸ㑣㉥攱敥㝢戸慦慤㝢搰㕣㌷㕣㥢挷㥡摤㜹搷昲摡て㠰搳搵㡤搲㑣㌲ㅣ㤳摦ㅤ攷昵㝢〸ㄱ攷愱㜷㜴昵慥㔸昶㌶〴㍡て㍦摢愶换㙢愴〲㐷搹㉡攲摣㥦㐷㔳攵㔶〲晣昴㘲㤸攰㡢㐲㝦摥捤㑣㍣㡦㘵㤱〱㤰㑥㘵つ㠰捥㔴晤晤攵愸㕡攱搱㠲㔴㤸㔷扥㠷㜲敥㔲戰摡㌲昳㜰搴㤰㐷〸愴㜵〱㄰㍤ち㡦㄰㜲晣愷搱愰㍥晥ㅣ㜲㍢㡦晦攴戲攳㔳昹换昵挵晢ㅦ㡣㤴㠷㝥っ挵晡㜱㠲ち㠱つ㌰ㄸ改㤰〱㡡㐵捡㥡㙣㄰㐴㜸㜵㈷搲㜸㝥ㅦ晥晢搶捥㌷㕥攷昳㡦㥤㡡ㄴ㠴㈸㙡㕥〵〵愱㕣挵攳昱㔵㉣㈰户昳㉡扥扤摣㉡〶㈹㈳㌹ㄳ摤〵攸㑦㉢愴ㄵ戹㉡て〹㙥㈸㝦㡡㐴㈸ㄲ㑤戳ㄸ㈴㘲㘵摢ㅡㄲ㘸换㥤㤷㙤ㄷ㤱㠸摡づ㐶摢愳㜱㐷ㄲ扥攵㤱㠶ㄲ敦㍥搲㝤㤳つ晣慦搹㐰㍤收散搰昱扡㈶㠴〴搶挶㡦㘳㍢捡昶㙣㤷㐱㝤攵戱〸㐳㝢昶㐴ㅦ㑡愹㘱㤸〹ㄴㄲ㤸愶愴㈸㙥愴昲戵愸昲㑢㉦㌷扣愴㈸挰〳㌲ち㉡㤳昲㘴攵㐷愳捡摢昰ㄱ㤶慣㤳攲愵〱㍥㙦㐵㤵㐹愱戲昲㈳㔱攵扦㙦摢㕣慦ㅣㄱ㘴搰戳㐶㙡㐹㌰㝡攵㌱㈰昶㐱㌶㑦搷㥡㐹㐵摡㙢〶搹ㄴ愱㌲㕡㕣㤱慡戴て昷㍦㕣㝣ㄲ扤て搷㤹㜰敢〳搲㌶昸㥦ㄱ昶攲㥡搳愴攱ㅢ昸攲㜹ㄱ昱㘵㔷㤷㙦㙣㥣㌵て扡挸攸㌱昷㝡㌸㕣㤵搷ㄴ㠹挰㉥挸〴晢扢㠲ㅦ㍥挱㠶㙣散㐷ㄴㄷ㔳㜹㙤愴㍢㉤㈲㘳㈹ㄹ攵攱〸戳愹㔳つ㥡搱扦〸攴㐰㕥〲㌲愱㝦〹㌰㠸扤㙣㘲挶㈰〵㠱攴昲㔳㐸攸てㄱ㝣ㄹ㈰慦㤰敢㐹〷搹慦〰っ㐴晦㉦挵昰愲㜴㥣愸捡〳搱㘰㜱㌲搲扦捡〶㡦〰愴攱戱㔵㐲㈲捣敢㡦㈲㈷㍥㈸㈵㠸ㅣ昴㌱ㄶ㝣㥤攰ㅢ〰㜹㡤㤳㕤昵慥㜱㑤㕤慡戰㙦愲愹挲慤㤰〲敤㕢㘱㠲㉦摡㈹㠰㥢㍢ㅢ捤㍣ㄳ㐷摦昱㈳扡搹昴挱晥㙤昸〰㝦㠹㡢㑥攳晦ㅦ搱愴㠵㥦㔱㍦摤㕤㕦㘴〲㡤昳攱捦挵㘶㝦㠸㝥戸慥㠶戱挹ㅥ㍦㠳㕦㑥捤㉡て攱摦㔳昸㈹昷㘱〴㡥㐲㤵㥢㠳扦㠵㌴㈰ぢㄶ挲〲敡㉥晤㜱〰㠵㌸㈶㥥昴㈷昸㐶搴戲㝦晤㍢㘱㠲㉦ち昱㝡㡡㠹㑡搸㍣ㅡ㤰戸㤶〵挷㕢〶㈴晥㘵挱戱昸㠰摦㐵慥㈲㤱㠵㐴戳㝡㈲搲㌲捣㝤ち愰㍦㍤挰戹㔱摤愹㈷㤵搲扤攵㝢敦㝤㜷㈰㌳㝣㙥收戳户昶㍤昵搶㙦摦㝥攲捤捦敤昸摢㝢捦㍥晢收㕦㥥㜸晤扤搷㘶㜷晣晡㠵ㄷ㝥㜵晢㜳慦扦扤搱㝣㕥㝤昹摤㝤捦㍦㌰㝡晣㠱晢捣㈳搷散㝥攰慥㘳㠷㐶愷捥ㄸ㐹愷㝢㝡慥ㅣ晡捤㌹㔷つ㥥扡敦ㄵ攵㤷㝦㍣摢㔱攴㜲㌹愰〰㠸㥥㐱㉥㕢㑥攳ㄹ㈴㌰つ捥昸㘳㥤〶㤷㝢ち㍦愵ㅣ㙥搴㌸㕥㜲㜰㙥㜰〲戲愰搴㕣搰晢ㅦ㘵㘵戲㠸</t>
  </si>
  <si>
    <t>8bc5558d-ff2c-45e3-967d-0ae10d0b457c</t>
  </si>
  <si>
    <t>㜸〱敤㕣㕢㙣ㅣ搵ㄹ摥ㄹ敦慣㜷搶㜶㙣攲㈴㄰慥收㝥㜱戴挴㠱㤴㕢搳攰ぢ戹㠰㤳㌸戱ㄳ㡡㈸㕤挶扢㘷散㐹㜶㘶捤捣慣ㄳ㔳㕡㐲㑢愱昴愲ち慡慡㠵搲㠲㔰㠵摡㤷㑡㔴㉡㠲㤶戶慡㔴愹㔵〵㔵ㅦ㘸㈵ㅥ㉡㔱㔴戵て慤慡㐸㝤攱〱㠹㝥摦㤹㤹摤搹㕤敦搸㉣搰㥡捡㤳散㥦㌳攷㝥捥㝦㍤晦㝦㈶㈹㈵㤵㑡扤㡢㠷晦昲㐹㌳㜱晥昴㤲攷ぢ㍢㍦㕥㈹㤷㐵搱户㉡㡥㤷ㅦ㜵㕤㘳㘹搲昲晣㉥㔴挸ㄴ㉣㤴㝢㕡挱戳敥ㄷ搹挲愲㜰㍤㔴搲㔲愹㙣㔶㔷㔱捥㑥昸ㅢ㠸㕥㜴戶敡㑤〳捣㡣㡦ㅤ㥡㍤㡥㕥愷晤㡡㉢戶つㅤぢ摡敥ㅡㄹ挹㡦攴㜷㕣㜷搳㐸㝥晢戶愱昱㙡搹慦扡㘲㤷㈳慡扥㙢㤴户つ㑤㔵㘷换㔶昱づ戱㌴㔳㌹㈱㥣㕤㘲㜶晢㜵戳挶昵㌷㡥㕣扦㜳愷㜹搳㑤㌷昶㘲攸搴挱昱戱㈹㔷㤸摥〷搴愷挶㈹㕦㍦㈱㡡ㄶ搷㈶㠴㙢㌹㜳昹昱㌱晣㡤捤ㅦ㙦㌷攴愷攷㠵昰㌹戴㜰㠵㔳ㄴ㥥㡥㠶㍤昶愸攷㔵敤〵㙥㥥㙥敦挱㔲㡢㠶攷㙢昶戸㈸㤷㜵㍢敡㌵㙢ㅦ挲摥㤵㡤愵㕥㝢㕡㌸㥥攵㕢㡢㤶扦㤴戱㘷搰㔱愹捦㍥敡㠹㈳㠶㌳㈷づㅡ戶搰散扤㔵慢㤴づ㥥㔴搷㤵㔱ㄷ昱㠹挹攵攷㐷㍤㝢㝣摥㜰攵㡣㍣㙥㑣㐲摤㍤㙥戱戱敥愵敤晢攵搴攵〸散昳昲昶昵㔰㜲捣㜰㙢㌵㠷摢搷っㄷ摦㌸㠳㙢摢搷㡦敤㔱㘳㥢慢摢户㤱㕢搹㔸㕢改〹改㕢敥㈸ㄶ愳㘷〸扡〹戲〴㐴愰㥥㈳攸㈱攸〵㔰搲晦〶㤷挴ㅢ戲㐸㉤ㄸ㙡㘱㔶㉤ㄴ搵㐲㐹㉤〸戵㘰慡㠵㌹戵㌰慦ㄶ㉣戵㜰㕣㉤㥣㐰㥤攸挹㜶㜷慢攱㜳戳昷㡢㘷㝥愹ㅥ㥦㝣昹㡦㉦㙦㝥攳㈷摦㍣慢㜷〳㉡ㅤづ㈷㌵攱ㅡ㈷㐱㙡㜵㉡摥㤱摦捥㍦㉢㜳〵㤸挲摣㘹摥㘰㡥㡣㤴㜶㙥㌷慥㌳㌴㉥㉢〱昹つ㠴㌲㠰扡扤收㥤㤶㔳慡㥣㤴戸㍢㝦捣昰㐴㝤攳㠶挳戲戱㑡搵㈹㜹攷㉤㕦㌸敤ㅢ扥㌸户戹慣摥㐹㑢戳㘹戰㤵昰攴㜸ㄷ㌶㌷㍢㘶㤴慢㘲昴㤴ㄵㄴ㕦搰㔴㙣㑦戹㤵搹昶愵㝢㕣㜱㕦慤戴㘵㐶愳㄰㙡㡢戲敦㤶㔵〶㐵挱扣㠶挶攷㉢㥥㜰攴昴㠶敤㈹慢㜸㐲戸搳㠲㈲㔱㤴攴㔲㌷戳㈸攴晡攱㐳づㄶち㙥㉤㕤ㄲ捦㌵㙦㍢攵㠳㤹㐵〹昳㕤㄰慥扦㌴㘳捣㤶挵㤶㠶㉡挱㤸㈸搸摡㤰扤愷㔲慣㝡攳ㄵ挷㜷㉢攵挶㤲搱搲愲〱㐹㔳㍡㔰㈹㠹㜴㍡㈵㠵〲〴㙥㔷㤷愲愴慥㘹捦ぢㄲㄱ㌱ㄴ㤳㤱捦㘹㈴扢晣ㄱ慣づ慢㈸ぢ搲愴㝡搹ち㥤㜱扥㔲挶㈴㜰㘰㙣㑤搴ㅦㅣ昴慡ㄵ扡慤㘱敥挳慤慣慡㠳攱敡㙦㕢ㄴ㡥扦捦㜰㑡㘵攱㈶㙡㍦㠵㌳搲晢〱戴㌳㄰〸㙤㜷㡦慡㑥㌹愵㉣㘹㈷慤㤲㍦㥦㤹ㄷ搶摣扣㡦㍣㘸挸㙣㤶㕢摢昲攸㘷㈱㑢摦㐸㌰〸㤰换愵㌲㥢㔸㈹㤳挳㤳搲㈸㥤ㄲ㜸戹㐱㤰戳㕤〳㉦昷㥡㝢慣戲㉦〲愱摣㙦〲㈳㠱㔶㤳攸敢㈳㠹扡㐶㌱㔰ㄸ㥢捣㜱㔰愹㘱㌹晥㔲㥤㙦㕢戸㈴㈰愲㜵㔹戰收㘴〱㐵㐱愳㍣㐸攰㌵㄰㑤㤳㌴㐸慥ㅣ㈳㈲戲㐱㠲㘶㐷捦㡤㐴挶晡〹㌲〲昵攳㐴挸摡摢摢换〸ㄲ㝢㉢㤱戲㔱㕢㝥㕣㤷㘶换搹昲㠱㌴摢㡣㡤搳户㄰㥣㑤㜰づ挱㔶〰攵㙦㤰㜰㤴㜲㐸㌷㍥晡㜹㜸搷捦㈷戸〰〰昲㐹愷捣〹㐵ㄵ㙤愸搵搸㤱慣搷〷㍢㔹ㅡ挵㠱㈸愲㘵㕣戳㌳晢㙣㠹攸搰敡㕣ㅢ扡㌶㉤㜵散ㄵ敤㘹㌳扥ㅣ㔲㘴㐲搵昸㕡㔷愸ㅡ摦〸㔶敤㔰㙦㕤㠴愶晡㄰挱挵〰㠱㘲愱戱扢㍡㙢㥥收攴㐷挲㈴ちっ愱づ㤵㝢㐸挴㌴晦ㄳ〴㕣换搱㘵摤㝥愶㈹㌸㙣㝥攴敤攷㙤敤㜹㍢㐴㝡㤳捥㕣搷㌹昴ㄵ扤㐷ぢ晡ㄲ戰㤷昲攷戶晡攵㌲ㄴ敢㤷ㄳ㕣〱搰愴㕦㜸昲㝥慦㕥〲㘹ㄲ摢㌱捣㙤愴挷㐵㕡戸㌳㑢ぢ㐲㙡㥦㕥㜳挶㜰攷㠴て敦挵晥〹搸挱ㄵ搷ㄵ㘵ㅣ㘸㑢㌲㠳㘷㤷戳ㅢ㌳扤㍤㙥挵㘶晥扡㝤散㝤㈴ㄴ㐳㍡慤㜶愵㥡散攳〴㍢㌳收㙦㡡㔱づ昵敦㜵敤㠵㐴慣㔱㈳㜹戱㕤昲搹㜲㕤㤲㜴㈰㐹慥挲戶敡㔷〳㐰㑡㈸㝦㙡㉢㔱㠶㔹㙤㥢慣搶㘸慤搲扢㤷㜰㌲㘹昲ㅦ戶挸㤱㥥挰㔹㍢〶摦㠱搷㘷㑦㕢㜶㑤㔸昴搸㔳挲㉤挲慦㘰㤵㐵㉥㜰挹㔲搴慣换㡡㡦㠸慣攸敡㙡㌹㑢㈷昸搶㈴㥤㌴㐹㠹㐴㙥㑦㉣㑣㌸㠷搷㠹㡡㉥㐸ち㤵〴户㔰㑤〲㤱昲㔸㜷㕤挴㜴㈰㘲昲搸㌸晤㕡㠲敤〴㈳〰摡敦㈱㘹㔶扢昱っ㠵㜵㉦搲㥤㕤㈸愴戲㐴㠳㜴て扥搶㔶㔸㕤捦㘱㜶ㄲ㝣っ愰挹晣愱昳㌱㠱㄰㈵捡㘳㠴㐸㙢㐹㌷㡦㔹攲㈴㘹㘰㠳㠹愰搲㜸搵昳㉢㌶愳㑡㝤收㐴攵㘰挵㥦戰扣〵㐴愱〶捤㌰㜱攷扣㜰㐰㕤㉥㙣㥦愶扣捡挲㠲㈸改收㜴愵ち搱戶㝦㘲㉤ㅣ捡戱㍥搸㤲昲㕣慥㉡㜸㍡㍢ㅢ愳ぢ㐵㥥㠸攱㙢愵㈷㜶㔵㥥㙦ㅥ晡晡敢㍢㍡㘳昹㘵搱㘳〶㑣挷㜴搶挴㉥㈲㙡㔰敡㌶㘷收㕤㈱㈶晡捣扤慥㔵㉡㕢㡥㈰㌲㘰㘳㌲㔰㌷㈹收㄰㈱㤸慡㌰晥㔷㜱晡捣ㄹ搷㜰扣〵㠳挱挴愵㡤つ㙦㌲㈴愲㤹㘳㤶攳㘱ㄸ㠹㐵愶晢捤改昹捡㐹㐴㙢慢戶戳搷㔸昰搶〴㔶㐸昴挱㈳㔱愳愸㡡慡㉡㔹㌵摢㈹㝥㜸㈰㑦愵㜶攰㤷㈶㤰戸㑡㘹昴㤷㈷㘸㙦摡昵㘱㝣㠶㜶㍡攷搴㡢挸㔱㉤戳㉢㔱ち㤳㔳昵ㅢ搹收㈶㠰摢昷ㅥ摤㕦㡦捡扤慦㜸戵㐶て㝦㠲㡣㤷㘴㔱ぢ㠲搰㍦户㈱㈰ㄵ收㤱㜲挰㠱挰㌸摦㥡挹㉦㘷捡㍡愴扥つ昵攴ㅥ㐴㤱㝡捤㐹㘳㔶㤴ㄱ㡢戶つ㝦㐳昰㐲㌳搶㌶捡㕥㔸㌶㕥戱㙤㠳愴㐵戲㥣㉥ㅡ愴攰搱慡㕦㌹㘰㌹扡〹㈰改㉦捣㌲㑥㈱换㌸㈵戳㝡捤㈳っぢ捡㌴晢慡捣ㄹ慥攵捦摢㔶㌱换ㄷ㠶敥搶〴㑤㠲挹㈹㜹愳㈷㤲ㄹ㐳㑤搶晣㔱㤸㙣㕥ㅥ攸捥㐳㡥㜲敢㠸㝥㔰慥慡㘴昰㐷改搰戱〴〱㈳扤愴晡㉤攸㑤㤳㌷㈳㈰㜲攴㜳㈶扡㝦㜱收㐱攴〴㝥㌹㘲㍤㠱㐴攰ㄱ㡣〹㜹扡户㌳收㔱挷昲㠱㍤㘲㙣㡦攵㑦㜸㐰㌹〰㤲昲㜸㝢慥挴㙡慣搱㜰㑤㉢㕣搴㕡搴愰㈶㉥㙣㉤㡦敢㡤换㤶㈹づ㌴㑡㑣㤱慣㔴㐹㙡㤶㘵收戸㤶㔴㡤㈲ㄵ㜷愴㙤㤴㈴户㘹㝤摦㈹㐵摥㠷㘲㤲㌴㤳搲㜷㐹㐲㐱㤰㤷搴〱ㅤ㐵㝦㝤㌲㜹挴愲㌵戴〱㜲搴㔳㐱㕥㕦ㄸづ摣㡦㉢㈷㈵㤱ぢ摦挰摦ㅢ挲攴愱慡摦㔰㘲㥣ㅡっ㑢㐶换攵㐳づ慣㠴愲攱㤶搶〸㑢㘳㙤㠱㠶㤱摣搹愹昶て戶㌷挶㠸㈱ㅢ㌲㈴㤲攰〷〶ㅢ㠲戹㘲搱㔴㕡㘷㝤摣敡㕡㜶㤶㙦〷㠴攱㐸っ㑣晢愵〹戱㈸捤戰扡㈵㍦㈸ㅢ搴㑥㡢㔲㡥敡收攸慣〷㤵敥㔳㡥㠷㈹挹攰扡㜹㠴㙥㈹㕣㘰㠰搸つ㔳㔳㐵ㅦ㘱摤㕡〷㍣ㄹ慣ㅤ散㘰㐷㠲戰〹慤㌳㑡搰㑣〲攱㌶㉥㠲扣搳㈱㐶㈱㐸㑤昹晣㙢户昲搴㤳㝣㝥戸㍢ㄵ㈵㐲㈶㘲愸㉢挱㝡〰㜲攳㔱㐹㜲搱㘰ㄴ㉣て㈴㥢ㄴ㕡扤㔱ㅥ㑤㡣㍥㥡㝣慥㡦ㅢ㍣㡣㘳昵㤳㙤捡戸攳收㕢搰愶攵愵つ收㝥愷㔸慥㤶㠴㔴挵㤱慣㤶ㅡ㜹㑤攰㑢㕥晦ぢ戸㈹㘱㕦挲㑤搹㡦愳ㄴ㤷㑣㈴㜵㙥㜷敢㥦㐰㜳㈹攴搰㐷㈰摢ㄸ㝣㑣㜰换挹㘰㔸换ㅤ〵摡㠷ㅢ敢㤷ㄷ攴挵㌹㠸戴㤶㉣捡戲㐹摣挵慢㐵㤰㈵户挵慡㑤㔶㈶㉢戴搹㘳㔹晢慣㈰㙢㑤攰〸敢っ〴㕥㈶〳㘳愴㐳敥㘰㈷愹㌳㘱㘴昷捣㠳昲㌵㜵㘶㜷㘸㝣㈸㡣敦昲ㄴ㤴挲慥㠲㤱㘸㜰慢㜵慢㕢㘱攴㤷㤶户㝥㉢㠰挲㄰㌰つ㕡搴っっ㥣㌱愴㔷㌶㜰ㄸ㡣㑣㠸㡥挶〳愹㡣㔱づ挲㘱て愴㠱㥢㜸㤰㥥愹㐰〹昹㥢攴愵戰攸㕥攲戰㡤㈳㔰挵摤搲㤴㌹㘵昸戸晡攲㙣㙤捡ㅥ㉤㤵㘸敥挲㍦户㈶戰㡡㙢ㅢ㠱㌹扡愹改㐲㤶㕣ㄳ敤扢㑢㥢ち挲㡢㠲㍢㈶昲晢っ扦㌸㍦敤㉦〵㤷戶㍡㈵〹敤攷昰㐷㉣㍢㍡㙤收戴挳㑢愸㡢摣晢摣〹愷㜲搲㤱昳搲㍣摥昸愳ㄵ慢㜷㜷㜳㤲戹搴扢昸㈳ㅦ㌵愵扤㠲ㅥ㔷㌳㙤㜶㔰㜷㤰戰ㅦ昹〴搲㘰〸改〴㍡㠱敤㕥扢㌱㐰㍡搹搴㐴㈷㔲㄰慣ㄳ㡡㌳昷㠱ㄱ㡡昲㌳愰㤵挴ㄲㅣ挹戱攷捦㠳昵㤵㥦㈲㠷〸挷㝢㈸㐶戴㡢㤱㑡㐰㥤ㄴ攴攱昵づ㕥〶昹晦挱㔲挴捤换戲搳㝦㠱㤹㤵㤷㥢㔱㜴㈱㔱昴㔲㉢㡡ㄸ㠸㝤㑦㈱㙦捥㝥晤愸昹愱㕦敢晤ㅦㅥ㌵㙦〷㠶昹㐸㙢っ㐱㌵〶攳㙢挶㐰㔷㡢㌱㜰㌹㡡愵㌱㜰〷摢㌰㕥ㅦㄸ〳愱户攳〰㌲㔶㌶〶ㄸ挵㑢㌰昹㘲㐱搵㤸〳㠳㘷慤㉤㌶㍤㘱晢㜰扤㔶㜸㠸摣㐳㍤㜹攳昰㍤㥤摤㥡㍤㘵戸㠶扤㔵收敦㜵〵搴㤶㍢㠳晢摡戲〹㕢㥣扢㙣㠹㙣戴㡣㔷㈲昲愷慦㝢㑥㔶㜷㑢ㅤ㤸ち㥥挰㔱慦㘴㤵捣晢昰㠹㈸㍣㈱愴㍥戳改㐷㝢晦㜲晦挳扢㜹㉦㉤愴㔵㡤㠱攰㑥㠲昳戴ㅣ㄰扥㡤㕤〹搹捣捦㙦づ攰㐳㈴㙢愱㉣挶っ㔷摡㍢㥥㙥㐷挹㠰昰㘲㠴ㄹ㄰摦㕡㌰㈶㜱挳㈱㌰㈶昳㑤㡥㑤昹昹㤲㜴〶收㘳ㄳ㤷摥扢㈸㐰愸戴㔵㔹ㅤ摡㤵摡㡦愱㜴摥攳㐴ㅡ敤㐱㥥㉦昹㈸捡ぢ捤㕡㙤㈷戵㥡㌴ㄳ㤵㘱搴㠸愴ㄴ㈲つ愴㤰昸㤱㠵愱㝦㈹愵愶㤰搰昲〰〹㌱戴收㘰㉥㑦晥敢㐲㐰搴慥昷㜵昸愹ち㜶ㄱ㔸㡣扣敥㥤㥥㕤㘹㜵㐶慡㠹㐱㔹㜹晡㌸㡣㠴㍣愶㌰㠳㔱㕡㤹㝢〴㠹攸搱㐶㤰㕡戵攳㠹㠳昴搹㐱㠸㉤㘰㙣捤愶㔷㉤㘷摦收㔴㜱挷〳㝡㈶㈳ㄵ㠶戳㤱搹㌸㝡捡㘸㕣㔰㌵ㄷ㘴ㄱ昶〷挹㕡愳㥥戰〸㍡换搹㡡昳㈷挲㝣晣ㅥ㠸攵挳昵慥㌷㌷㤷㔰挷㌹摤㔸㈰㝦戰扦㉥㑣㘰㙣㡣㑡㡥㠱㠴㕤㔵慤㙣㜰〹㝣ㅡ㑤愴㍤慦攸昵㈴挷㔲ㄴ㐶愳㈳捥敡㔲㕢昴㍦攳搴㤲戳㘶㔸㥢〱敢〶晤㝦っㄹ㉢敡㝦㠵㔱㌶㠹戲㍢挳〴㕦㌴㐶㑡㔶っ捥㜰㐷攰挳㐶㤸㐶ㅥ㠱㜵㤹㘴㜰㍢㐸㑤攳ㄳ搵愰㔸㑡㜰㜸戸搲捤㤷㈰㙡㙤㘹摢昶戴ㄵ㠰㡣〲㘹㍦㠰〸㙡摢㥥㤳㙥㍤挷㘶敥㐲昶愶〳㔶搱慤㜸ㄵ搳ㅦ㥡㐶㜸㜷㠸㕦㤸㤹戰㜹㐶㤵攷㥢㠵摡愵搸㠹摥扢搱收攰㈱〸散㠳挲晦愰愲㡥㡣㈱慣㉥㘶挱慦㡤〶㘲㠱㈴㙡〷敦㉣昳㜰搵㈸攳〳搵㐳昰㙡晡捣㕡ㄳ捡㉥昰㉤㌷摦挵攰搶攱㌶搶ㅤ昰晣㠸㜲ㅥ㘱㌰戹㠴扢敦攱扥㌶敦㐱㘳摤㜰㙤ㅥ㙢㜶收㕤换㘹摦〷㑥㔷㌷㑡㈳挹㜰㑣㝥㜷㥣搳敦㈱㐴㥣㠷摥搱搵扢㘲搹摢㈰攸㍣晣㙣㥢㉥慦攱㌲ㅣ㘵慢㠸㜳㝦ㅡ㑤㤵㕢〹昰搳ぢ㘱㠲㉦ち晤㜹户㌰昱㉣㤶㐵〶㐰㍡㤵㌱〰摡㔳昵昷㤶愳㙡㠵㐷ぢ㔲㘱㑥昹㉥捡戹㑢挱㙡㑢捣挳㔱㐳ㅥ㈱㤰搶〵㐰昴㈸㍣㐲挸昱㥦㐲㠳摡昸㜳挸㙤㍦晥户㤷ㅤ㥦捡㕦慥㉦摥晦㐰愴㍣昴攳㈸搶㑦㄰㤴〹㙣㠰㠱㐸㠷昴㔳㉣㔲搶㘴㠲㈰挲换扢㤱挶昳㠷昰摦㌷㜷扦昶㉡㥦㝦敥㔶愴㈰㐴㔱攳㉡㈸〸攵㉡ㅥ㡦慦㘲〱戹敤㔷昱昵攵㔶㌱㐰ㄹ挹㤹攸㉥㐰㕦㤷㐲㕡㤱慢昲㤰攰㠶昲愷㐸㠴㈲搱㌰㡢〱㈲㔶戶慤㈲㠱戶摣㜹搹㜶ㄱ㠹愸敤㐰戴㍤ㅡ㜷㈴攱㕢ㅥ㘹㈸昱敥㈳摤㌷㤹挰晦㥡〹搴㘳搶づㅤ慦㙢㐲㐸㘰㙤晣㌸戶慤㙣捦㜴ㄸ搴㔷ㅥ㡢㌰戴㙦㕦昴愱㤴ㅡ㠶㤹㐰㈱㠱㘹㑡㡡攲㐶㉡㕦㡡㉡扦昰㘲摤㑢㡡〲㍣㈰愳愰㌲㈹㑦㔶㝥㌴慡扣〳ㅦ㘱挹㍡㈹㕥ㅡ攰昳㘶㔴㤹ㄴ㉡㉢㍦ㄲ㔵晥挷㡥慤戵捡ㄱ㐱〶㍤㙢愴㤶〴愳㔷ㅥ〳㘲ㅦ㘴昳㜴慤㤹㔴愴㍤㘶㤰㑤ㄱ㉡愳挵㘵愹㑡㝢㜱晦挳挵㈷搱㤳戸捥㠴㕢ㅦ㤰戶挱晦㡣戰ㅦ搷㥣㈶っ摦挰ㄷ捦㡢㠸㉦扢扡㝣㘳攳㡣㜹挸㐵㐶户戹摦挳攱慡戴愶㐸〴㜶㐱㍡搸摦ㄵ晣昰〹㌶㘴㝤㍦愲戸㤸捡㙢㈳㥤㘹ㄱㄹ㑢㐹㉢て㐷㤸㑤㥤慥搳㡣晥㔹㈰〷昲ㄲ㤰〹晤㜳㠰㐱散㘵ㄳ㌳〶㈸〸㈴㤷㥦㐶㐲㝦㠸攰昳〰㌹㠵㕣㑦㍡挸㝣〱愰㍦晡㝦㈹㠶ㄶ愵攳㐴㔵ㅥ㠸〶㡢㤳㤱晥㐵㌶㜸〴愰ぢㅥ㕢㈵㈴挲㥣晥㈸㜲攲㠳㔲㠲挸㐱ㅦ㘳挱㤷〹扥〲㤰搳㌸搹㔵敦ㅡ搷搴愱ち晢㉡㥡㉡摣ち㈹搰扥ㄶ㈶昸愲㥤〶戸愵扤搱捣㌳㜱昴ㅤ㍦愲㥢つㅦ散摦㠶て昰㤷戸攸㉥晣晦㈳㥡戴昰搳敡捤㥤昵㐵㈶搰㌸ㅦ晥㕣㙣昶晢攸㠷敢慡ㅢ㥢散昱攳昸㘵搵㡣昲㄰晥㍤㡤㥦㜲ㅦ㐶攰㈸㔴戹㔹昸㕢㐸〳戲㘰㈱㉣愰敥搲ㅦ〷㔰㠸㘳攲㐹㝦㠲㙦㐴㉤晢搷扦ㄱ㈶昸愲㄰慦愷㤹㈸㠷捤愳〱㠹㙢㔹㜰愲㘹㐰攲㕦ㄶㅣ㡦て昸㉤攴㉡ㄲ㔹㐸㌴慡㈷㈲㉤捤摣㈷〱晡扡晡㌹㌷慡㍢昵㤴㔲扣户㜴敦扤㙦昷愷㠷捥㑤㝦昲搶摥㈷摦晣摤㕢㑦扣晥愹㕤㝦㝦攷改愷㕦晦敢ㄳ慦扥昳捡散慥摦㍣昷摣慦㙦㝦收搵户㌶㥡捦慡㉦扥㍤昹散〳㈳㈷ㅥ戸捦㍣㝡捤摥〷敥㍡㝥㜸㘴敡慣攱慥慥敥敥㉢〷㝦㝢捥㔵〳愷敦㝢㐹昹搵ㅢ㘷㍢㡡㕣㉥〷ㄴ〰搱㌳挰㘵换㘹㝣〷〹㑣㠳㌳晥㔰愷挱攵㥥挶㑦㈹㠵ㅢ㌵㠶㤷㉣㥣ㅢ㥣㠰㉣㈸㌶ㄶ昴晣〷㔲㑤戳㐷</t>
  </si>
  <si>
    <t>a5df42d9-1fb3-41b6-9c62-737ae092656f</t>
  </si>
  <si>
    <t>㜸〱敤㕣㕢㙣ㅣ搵ㄹ摥ㄹ敦慣㜷搶㜶㙣攲㈴㄰慥收㝥㜱戴挴㠱ㄴ㈸㑤㠳㉦㈴㌱攴㘲㘲㈷ㄴ㔱扡㡣㜷捦搸㤳散捣㍡㌳戳㑥㑣㘹ㅢ㕡ち愵ㄷ㔵搰㠷ㄶ㑡㕢㠴㉡㔴晡㔰㠹ち㈱㘸改㐳愵㑡慤㉡㐰㤵㑡㉢昵愱ㄲ㐵㔵㜹㘸㔵㐵㙡ㅦ㜸㐰愲摦㜷㘶㘶㜷㜶搷㍢㌶ぢ戴愶昲㈴晢攷捣戹㥦昳㕦捦晦㥦㐹㑡㐹愵㔲敦攲攱扦㝣搲㑣㥣㍦扤攴昹挲捥㡦㔷捡㘵㔱昴慤㡡攳攵㐷㕤搷㔸摡㙦㜹㝥ㄷ㉡㘴ちㄶ捡㍤慤攰㔹昷㠹㙣㘱㔱戸ㅥ㉡㘹愹㔴㌶慢慢㈸㘷㈷晣つ㐴㉦㍡㕢昵愶〱㘶挶挷づ捤ㅥ㐳慦搳㝥挵ㄵ摢㠶㡥〶㙤㜷㡤㡣攴㐷昲㍢慥扢㘹㈴扦㝤摢搰㜸戵散㔷㕤戱换ㄱ㔵摦㌵捡摢㠶愶慡戳㘵慢㜸扢㔸㥡愹ㅣㄷ捥㉥㌱扢晤扡㔹攳晡ㅢ㐷慥摦戹搳扣改愶ㅢ㝢㌱㜴敡攰昸搸㤴㉢㑣敦〳敡㔳攳㤴慦㥦㄰㐵㡢㙢ㄳ挲戵㥣戹晣昸ㄸ晥挶收㡦户ㅢ昲搳昳㐲昸ㅣ㕡戸挲㈹ち㑦㐷挳ㅥ㝢搴昳慡昶〲㌷㑦户昷㘰愹㐵挳昳㌵㝢㕣㤴换扡ㅤ昵㥡戵て㘱敦捡挶㔲慦㍤㉤ㅣ捦昲慤㐵换㕦捡搸㌳攸愸搴㘷ㅦ昱挴㘱挳㤹ㄳ〷つ㕢㘸昶摥慡㔵㑡〷㑦慡敢捡愸㡢昸挴攴昲昳愳㥥㍤㍥㙦戸㜲㐶ㅥ㌷㈶愱敥ㅥ户搸㔸昷搲昶晤㜲敡㜲〴昶㜹㜹晢㝡㈸㌹㙡戸戵㥡挳敤㙢㠶㡢㙦㥣挱戵敤敢挷昶愸戱捤搵敤摢挸慤㙣慣慤昴㠴昴㉤㜷ㄴ㡢搱㌳〴摤〴㔹〲㈲㔰捦ㄱ昴㄰昴〲㈸改㝦㠱㑢攲つ㔹愴ㄶっ戵㌰慢ㄶ㡡㙡愱愴ㄶ㠴㕡㌰搵挲㥣㕡㤸㔷ぢ㤶㕡㌸愶ㄶ㡥愳㑥昴㘴扢扢搵昰昹戱㜸㝥㘲攸昷㝦㤸㝣昶摦捦扦㜶挲㝦㙢慡㜷〳㉡摤ㄱ㑥㙡挲㌵㑥㠲搴敡㔴扣㈳扦㥤㝦㔶收ち㌰㠵戹搳扣挱ㅣㄹ㈹敤摣㙥㕣㘷㘸㕣㔶〲昲ㅢ〸㘵〰㜵㝢捤㍢㉤愷㔴㌹㈹㜱㜷晥㤸攱㠹晡挶つ㠷㘵㘳㤵慡㔳昲捥㕢扥㜰摡㌷㝣㜱㙥㜳㔹扤㤳㤶㘶搳㘰㉢攱挹昱㉥㙣㙥㜶搴㈸㔷挵攸㈹㉢㈸扥愰愹搸㥥㜲㉢戳敤㑢昷戸攲㐴慤戴㘵㐶愳㄰㙡㡢戲敦㤶㔵〶㐵挱扣㠶挶攷㉢㥥㜰攴昴㠶敤㈹慢㜸㕣戸搳㠲㈲㔱㤴攴㔲㌷戳㈸攴晡攱㐳づㄶち㙥㉤㕤ㄲ捦㌵㙦㍤攵㠳㤹㐵〹昳㕤㄰慥扦㌴㘳捣㤶挵㤶㠶㉡挱㤸㈸搸摡㤰扤愷㔲慣㝡攳ㄵ挷㜷㉢攵挶㤲搱搲愲〱㐹㔳㍡㔰㈹㠹㜴㍡㈵㠵〲〴㙥㔷㤷愲愴慥㘹捦ぢㄲㄱ㌱ㄴ㤳㤱捦㘹㈴扢晣㘱慣づ慢㈸ぢ搲愴㝡搹ち㥤㜱扥㔲挶㈴㜰㘰㙣㑤搴ㅦㅣ昴慡ㄵ扡慤㘱敥挳慤慣慡㠳攱敡㙦㕤ㄴ㡥扦捦㜰㑡㘵攱㈶㙡㍦㠵㌳搲晢〱戴㌳㄰〸㙤㜷㡦慡㑥㌹愵㉣㘹㈷慤㤲㍦㥦㤹ㄷ搶摣扣㡦㍣㘸挸㙣㤶㕢摢昲攸㘷㈱㑢摦㐸㌰〸㤰换愵㌲㥢㔸㈹㤳挳㤳搲㈸㥤ㄲ㜸戹㐱㤰戳㕤〳㉦昷㥡㝢慣戲㉦〲愱摣㙦〲㈳㠱㔶㤳攸敢㈳㠹扡㐶㌱㔰ㄸ㥢捣㜱㔰愹㘱㌹晥㔲㥤㙦㕢戸㈴㈰愲㜵㔹戰收㘴〱㐵㐱愳㍣㐸攰㌵㄰㑤㤳㌴㐸慥ㅣ㈳㈲戲㐱㠲㘶㐷捦㡤㐴挶晡〹㌲〲昵攳㐴挸摡摢摢换〸ㄲ㝢㉢㤱戲㔱㕢㝥㕣㤷㘶换搹昲㠱㌴摢㡣㡤搳户㄰㥣㑤㜰づ挱㔶〰攵㙦㤰㜰㤴㜲㐸㌷㍥晡㜹㜸搷捦㈷戸〰〰昲㐹愷捣〹㐵ㄵ㙤愸搵搸㤱慣搷〷㍢㔹ㅡ挵㠱㈸愲㘵㕣戳㌳晢㙣㠹攸搰敡㕣ㅢ扡㌶㉤㜵散ㄵ敤㘹㌳扥ㅣ㔲㘴㐲搵昸㕡㔷愸ㅡ摦〸㔶敤㔰㙦㕤㠴愶晡㄰挱挵〰㠱㘲愱戱扢㍡㙢㥥收攴㐷挲㈴ちっ愱づ㤵㝢㐸挴㌴晦ㄳ〴㕣换搱㘵摤㝥愶㈹㌸㙣㝥攴敤攷㙤敤㜹㍢㐴㝡㤳捥㕣搷㌹昴ㄵ扤㐷ぢ晡ㄲ戰㤷昲攷戶晡攵㌲ㄴ敢㤷ㄳ㕣〱搰愴㕦㜸昲㝥慦㕥〲㘹ㄲ摢㌱捣㙤愴挷㐵㕡戸㌳㑢ぢ㐲㙡㥦㕥㜳挶㜰攷㠴て敦挵攴〴散攰㡡敢㡡㌲づ戴㈵㤹挱戳换搹㡤㤹摥ㅥ户㘲㌳㝦摤㍥昶㍥ㄲ㡡㈱㥤㔶扢㔲㑤昶㜱㠲㥤ㄹ昳㌷挵㈸㠷晡昷扡昶㐲㈲搶愸㤱扣搸㉥昹㙣戹㉥㐹㍡㤰㈴㔷㘱㕢昵慢〱㈰㈵㤴㍦戶㤵㈸挳慣戶㑤㔶㙢戴㔶改摤㑢㌸㤹㌴昹て㕢攴㐸㑦攰慣ㅤ㠳敦挰敢戳愷㉤扢㈶㉣㝡散㈹攱ㄶ攱㔷戰捡㈲ㄷ戸㘴㈹㙡搶㘵挵㐷㐴㔶㜴㜵戵㥣愵ㄳ㝣㙢㤲㑥㥡愴㐴㈲户㈷ㄶ㈶㥣挳敢㐴㐵ㄷ㈴㠵㑡㠲㕢愸㈶㠱㐸㜹慣扢㉥㘲㍡㄰㌱㜹㙣㥣㝥㉤挱㜶㠲ㄱ〰敤㌵㐸㥡搵㙥㍣㐳㘱摤㡢㜴㘷ㄷち愹㉣搱㈰摤㠳慦戶ㄵ㔶搷㜳㤸㥤〴ㅦ〳㘸㌲㝦攸㝣㑣㈰㐴㠹昲ㄸ㈱搲㕡搲捤愳㤶㌸㐹ㅡ搸㘰㈲愸㌴㕥昵晣㡡捤愸㔲㥦㌹㔱㌹㔸昱㈷㉣㙦〱㔱愸㐱㌳㑣摣㌹㉦ㅣ㔰㤷ぢ摢愷㈹慦戲戰㈰㑡扡㌹㕤愹㐲戴㑤㑥慣㠵㐳㌹搶〷㕢㔲㥥换㔵〵㑦㘷㘷㘳㜴愱挸ㄳ㌱㝣慤昴挴慥捡昳捤㐳㕦㝦㝤㐷㘷㉣扦㉣㝡捣㠰改㤸捥㥡搸㐵㐴つ㑡摤收捣扣㉢挴㐴㥦戹搷戵㑡㘵换ㄱ㐴〶㙣㑣〶敡昶㡢㌹㐴〸愶㉡㡣晦㔵㥣㍥㜳挶㌵ㅣ㙦挱㘰㌰㜱㘹㘳挳㥢っ㠹㘸收㤸攵㜸ㄸ㐶㘲㤱改㝥㜳㝡扥㜲ㄲ搱摡慡敤散㌵ㄶ扣㌵㠱ㄵㄲ㝤昰㐸搴㈸慡愲慡㑡㔶捤㜶㡡ㅦㅥ挸㔳愹ㅤ昸愵〹㈴慥㔲ㅡ晤攵〹摡㥢㜶㝤ㄸ㥦愱㥤捥㌹昵㈲㜲㔴换散㑡㤴挲攴㔴晤㐶戶戹〹攰戶扤㐷㈶敢㔱戹昷ㄵ慦搶攸攱㑦㤰昱㤲㉣㙡㐱㄰晡攷㌶〴愴挲㍣㔲づ㌸㄰ㄸ攷㕢㌳昹攵㑣㔹㠷搴户愱㥥摣㠳㈸㔲慦戹摦㤸ㄵ㘵挴愲㙤挳摦㄰扣搰㡣戵㡤戲ㄷ㤶㡤㔷㙣摢㈰㘹㤱㉣愷㡢〶㈹㜸戴敡㔷づ㔸㡥㙥〲㐸晡ぢ戳㡣㔳挸㌲㑥挹慣㕥昳㌰挳㠲㌲捤扥㉡㜳㠶㙢昹昳戶㔵捣昲㠵愱扢㌵㐱㤳㘰㜲㑡摥攸㠹㘴挶㔰㤳㌵㝦〴㈶㥢㤷〷扡昳㤰愳摣㍡愲ㅦ㤴慢㉡ㄹ晣㔱㍡㜴㉣㐱挰㐸㉦愹㝥㌳㝡搳攴捤〸㠸ㅣ昹㥣㠹敥㕦㥣昹〲㜲〲扦ㅣ戱㥥㐰㈲昰〸挶㠴㍣摤摢ㄹ昳㠸㘳昹挰ㅥ㌱戶挷昲㈷㍣愰ㅣ〰㐹㜹扣㍤㔷㘲㌵搶㘸戸愶ㄵ㉥㙡㉤㙡㔰ㄳㄷ戶㤶挷昵挶㘵换ㄴ〷ㅡ㈵愶㐸㔶慡㈴㌵换㌲㜳㕣㑢慡㐶㤱㡡㍢搲㌶㑡㤲摢戴扥敦㤴㈲敦㐳㌱㐹㥡㐹改扢㈴愱㈰挸㑢敡㠰㡥愲扦㍥㤹㍣㘲搱ㅡ摡〰㌹敡愹㈰慦㉦っ〷㑥攲捡㐹㐹攴挲㌷昰昷㠶㌰㜹愸敡㌷㤴ㄸ愷〶挳㤲搱㜲昹㤰〳㉢愱㘸戸愵㌵挲搲㔸㕢愰㘱㈴㜷㜶慡晤㠳敤㡤㌱㘲挸㠶っ㠹㈴昸㠱挱㠶㘰慥㔸㌴㤵搶㔹ㅦ户扡㤶㥤攵摢〱㘱㌸ㄲ〳搳㝥㘹㐲㉣㑡㌳慣㙥挹て捡〶戵搳愲㤴愳扡㌹㍡敢㐱愵晢㤴攳㘱㑡㌲戸㙥ㅥ愶㕢ちㄷㄸ㈰㜶挳搴㔴搱㐷㔸户搶〱㑦〶㙢〷㍢搸㤱㈰㙣㐲敢㡣ㄲ㌴㤳㐰戸㡤㡢㈰敦㜴㠸㔱〸㔲㔳㍥晦摣慤㍣昱㌸㥦㘷㜷愷愲㐴挸㐴っ㜵㈵㔸て㐰㙥㍣㉡㐹㉥ㅡ㡣㠲攵㠱㘴㤳㐲慢㌷捡愳㠹搱㐷㤳捦昵㜱㠳㠷㜱慣㝥戲㑤ㄹ㜷摣㝣ぢ摡戴扣戴挱㥣㜴㡡攵㙡㐹㐸㔵ㅣ挹㙡愹㤱搷〴扥攴昵扦㠰㥢ㄲ昶㈵摣㤴㐹ㅣ愵戸㘴㈲愹㜳扢㕢晦㈴㥡㑢㈱㠷㍥〲搹挶攰㘳㠲㕢㑥〶挳㕡敥㈸搰㍥摣㔸扦扣㈰㉦捥㐱愴戵㘴㔱㤶敤挷㕤扣㕡〴㔹㜲㕢慣摡晥捡晥ち㙤昶㔸搶㍥㉢挸㕡ㄳ㌸挲㍡〳㠱㤷挹挰ㄸ改㤰㍢搸㐹敡㑣ㄸ搹㍤昳〵昹㥡㍡戳㍢㌴㍥ㄴ挶㜷㜹ち㑡㘱㔷挱㐸㌴戸搵扡搵慤㌰昲㑢换㕢扦〵㐰㘱〸㤸〶㉤㙡〶〶捥ㄸ搲㉢ㅢ㌸っ㐶㈶㐴㐷攳㠱㔴挶㈸〷攱戰〷搲挰㑤㍣㐸捦㔴愰㠴晣㑤昲㔲㔸㜴㉦㜱搸挶ㄱ愸攲㙥㘹捡㥣㌲㝣㕣㝤㜱戶㌶㘵㡦㤶㑡㌴㜷攱㥦㕢ㄳ㔸挵戵㡤挰ㅣ摤搴㜴㈱㑢慥㠹昶摤愵㑤〵攱㐵挱ㅤㄳ昹㝤㠶㕦㥣㥦昶㤷㠲㑢㕢㥤㤲㠴昶ぢ昸㈳㤶ㅤ㥤㌶㜳摡攱㈵搴㐵敥㝤敥戸㔳㌹改挸㜹㘹ㅥ㙦晣搱㡡搵扢扢㌹挹㕣敡㕤晣㤱㡦㥡搲㕥㐶㡦慢㤹㌶㍢愸㍢㐸搸㡦㝣〲㘹㌰㠴㜴〲㥤挰㜶慦摤ㄸ㈰㥤㙣㙡愲ㄳ㈹〸搶〹挵㤹晢挰〸㐵昹㌹搰㑡㘲〹㡥攴搸昳㘷挰晡捡捦㤰㐳㠴攳㍤ㄴ㈳摡挵㐸㈵愰㑥ち昲昰㝡〷㉦㠳晣晦㘰㈹攲收㘵搹改扦挰捣捡㑢捤㈸扡㤰㈸㝡戱ㄵ㐵っ挴扥愷㤰㌷㘷扦㝥搴晣搰慦昵晥て㡦㥡户〱挳㝣愴㌵㠶愰ㅡ㠳昱㌵㘳愰慢挵ㄸ戸ㅣ挵搲ㄸ戸㥤㙤ㄸ慦て㡣㠱搰摢㜱〰ㄹ㉢ㅢ〳㡣攲㈵㤸㝣戱愰㙡捣㠱挱戳搶ㄶ㥢㥥戰㝤戸㕥㉢㍣㐴敥愱㥥扣㜱昸㥥捥㙥捤㥥㌲㕣挳摥㉡昳昷扡〲㙡换㥤挱㝤㙤搹㠴㉤捥㕤戶㐴㌶㕡挶㉢ㄱ昹搳搷㍤㈷慢扢愵づ㑣〵㑦攰愸㔷戲㑡收㝤昸㐴ㄴ㥥㄰㔲㥦摤昴㤳扤㝦戹敦挱摤扣㤷ㄶ搲慡挶㐰㜰㈷挱㜹㕡づ〸摦挶慥㠴㙣收攷㌷〷昰㈱㤲戵㔰ㄶ㘳㠶㉢敤ㅤ㑦户愳㘴㐰㜸㌱挲っ㠸㙦㉤ㄸ㤳戸攱㄰ㄸ㤳昹㈶挷愶晣㝣㐹㍡〳昳戱㠹㑢敦㕤ㄴ㈰㔴摡慡慣づ敤㑡敤愷㔰㍡敦㜱㈲㡤昶㈰捦㤷㝣ㄴ攵戹㘶慤戶㤳㕡㑤㥡㠹捡㌰㙡㐴㔲ち㤱〶㔲㐸晣挸挲搰扦㤴㔲㔳㐸㘸㜹㠰㠴ㄸ㕡㜳㌰㤷㈷晦㜵㈱㈰㙡搷晢㍡晣㔴〵扢〸㉣㐶㕥昷㑥捦慥戴㍡㈳搵挴愰慣㍣㝤摣㠱㠴㍣愶㌰㠳㔱㕡㤹㝢ㄸ㠹攸搱㐶㤰㕡戵攳㠹㠳昴搹㐱㠸㉤㘰㙣捤愶㔷㉤㘷摦敡㔴㜱挷〳㝡㈶㈳ㄵ㠶戳㤱搹㌸㝡捡㘸㕣㔰㌵ㄷ㘴ㄱ昶〷挹㕡愳㥥戰〸㍡换搹㡡昳㈷挲㝣晣ㅥ㠸攵挳昵慥㌷㌷㤷㔰挷㌹摤㔸㈰㝦戰扦㉥㑣㘰㙣㡣㑡㡥㠱㠴㕤㔵慤㙣㜰〹㝣ㅡ㑤愴㍤慦攸昵㈴挷㔲ㄴ㐶愳㈳捥敡㔲㕢昴㍦攳搴㤲戳㘶㔸㥢〱敢〶晤㝦ㄴㄹ㉢敡㝦㠵㔱㌶㠹戲㍢挳〴㕦㌴㐶㑡㔶っ捥㜰㐷攰挳㐶㤸㐶ㅥ㠱㜵㤹㘴㜰㍢㐸㑤攳ㄳ搵愰㔸㑡㜰㜸戸搲捤㤷㈰㙡㙤㘹摢昶戴ㄵ㠰㡣〲㘹㍦㠲〸㙡摢㥥㤳㙥㍤挷㘶敥㐲昶愶〳㔶搱慤㜸ㄵ搳ㅦ㥡㐶㜸㜷㠸㕦㤸㤹戰㜹㐶㤵㘷㥡㠵摡愵搸㠹摥扢搱收攰㈱〸散㠳挲晦愰愲㡥㡣㈱慣㉥㘶挱慦㡤〶㘲㠱㈴㙡〷敦㉣昳㡥慡㔱挶〷慡㠷攰搵昴㤹戵㈶㤴㕤攰㕢㙥扥㡢挱慤挳㙤慣摢攱昹ㄱ攵㍣挲㘰㜲〹㜷摦挳㝤㙤摥㠳挶扡攱摡㍣搶散捣扢㤶搳㝥〸㥣慥㙥㤴㐶㤲攱㤸晣敥㌸愷摦㐳㠸㌸て扤愳慢㜷挵戲户㐱搰㜹昸搹㌶㕤㕥挳㘵㌸捡㔶ㄱ攷晥っ㥡㉡户㄰攰愷ㄷ挲〴㕦ㄴ晡昳㙥㘶攲㈹㉣㡢っ㠰㜴㉡㘳〰戴愷敡敦㉦㐷搵ち㡦ㄶ愴挲㥣昲㍤㤴㜳㤷㠲搵㤶㤸㠷愳㠶㍣㐲㈰慤ぢ㠰攸㔱㜸㠴㤰攳㍦㠱〶戵昱攷㤰摢㝥晣敦㉣㍢㍥㤵扦㕣㕦扣晦㠱㐸㜹攸挷㔰慣ㅦ㈷㈸ㄳ搸〰〳㤱づ改愷㔸愴慣挹〴㐱㠴㤷㜶㈳㡤攷㜷攱扦㙦散㝥昵ㄵ㍥晦搸慤㐸㐱㠸愲挶㔵㔰㄰捡㔵㍣ㅡ㕦挵〲㜲摢慦攲㥢换慤㘲㠰㌲㤲㌳搱㕤㠰扥㉥㠵戴㈲㔷攵㈱挱つ攵㑦㤱〸㐵愲㘱ㄶ〳㐴慣㙣㕢㐵〲㙤戹昳戲敤㈲ㄲ㔱摢㠱㘸㝢㌴敥㐸挲户㍣搲㔰攲摤㐷扡㙦㌲㠱晦㌵ㄳ愸挷慣ㅤ㍡㕥搷㠴㤰挰摡昸㜱㙣㕢搹㥥改㌰愸慦㍣ㄲ㘱㘸摦扥攸㐳㈹㌵っ㌳㠱㐲〲搳㤴ㄴ挵㡤㔴扥ㄲ㔵㝥敥㠵扡㤷ㄴ〵㜸㐰㐶㐱㘵㔲㥥慣晣㜰㔴㜹〷㍥挲㤲㜵㔲扣㌴挰攷㡤愸㌲㈹㔴㔶㝥㈸慡晣昷ㅤ㕢㙢㤵㈳㠲っ㝡搶㐸㉤〹㐶慦㍣〶挴㍥挸收改㕡㌳愹㐸㝢捣㈰㥢㈲㔴㐶㡢换㔲㤵昶攲晥㠷㡢㑦愲昷攳㍡ㄳ㙥㝤㐰摡〶晦㌳挲㈴慥㌹㑤ㄸ扥㠱㉦㥥ㄷㄱ㕦㜶㜵昹挶挶ㄹ昳㤰㡢㡣㙥㜳搲挳攱慡戴愶㐸〴㜶㐱㍡搸摦ㄵ晣昰〹㌶㘴㝤㍦愲戸㤸捡㙢㈳㥤㘹ㄱㄹ㑢㐹㉢て㐶㤸㑤㥤慥搳㡣晥㌹㈰〷昲ㄲ㤰〹晤昳㠰㐱散㘵ㄳ㌳〶㈸〸㈴㤷㥦㐶㐲㝦㠰攰㡢〰㌹㠵㕣㑦㍡挸㝣〹愰㍦晡㝦㈹㠶ㄶ愵攳㐴㔵敥㡦〶㡢㤳㤱晥㘵㌶㜸〸愰ぢㅥ㕢㈵㈴挲㥣晥㌰㜲攲㠳㔲㠲挸㐱ㅦ㘱挱㔷〹扥〶㤰搳㌸搹㔵敦ㅡ搷搴愱ち晢㍡㥡㉡摣ち㈹搰扥ㄱ㈶昸愲㥤〶戸戹扤搱捣㌳㜱昴ㅤ㍦愲㥢つㅦ散摦㡡て昰㤷戸攸㉥晣晦㈳㥡戴昰搳敡挷㍢敢㡢㑣愰㜱㍥晣戹搸散昷搱て搷㔵㌷㌶搹攳㈷昰换慡ㄹ攵〱晣㝢ㅡ㍦攵〴㐶攰㈸㔴戹㔹昸㕢㐸〳戲㘰㈱㉣愰敥搲ㅦ〵㔰㠸㘳攲㐹㝦㡣㙦㐴㉤晢搷扦ㄵ㈶昸愲㄰慦愷㤹㈸㠷捤愳〱㠹㙢㔹㜰扣㘹㐰攲㕦ㄶㅣ㡢て昸㙤攴㉡ㄲ㔹㐸㌴慡㈷㈲㉤捤摣挷〱晡扡晡㌹㌷慡㍢昵㤴㔲扣户㜴敦扤㙦昷愷㠷捥㑤㝦敡㤶摥挷摦昸敤㥢㡦扤晥改㕤㙦扤昳攴㤳慦晦昵戱㔷摥㜹㜹㜶搷慦㥦㝥晡㔷户晤攰㤵㌷㌷㥡㑦愹㉦扣扤晦愹晢㐷㡥摦㝦挲㍣㜲捤摥晢敦㍡㜶挷挸搴㔹挳㕤㕤摤摤㔷づ晥收㥣慢〶㑥㥦㜸㔱昹攵㥦捥㜶ㄴ戹㕣づ㈸〰愲㘷㠰换㤶搳昸㉥ㄲ㤸〶㘷晣愱㑥㠳换㍤㡤㥦㔲ち㌷㙡っ㉦㔹㌸㌷㌸〱㔹㔰㙣㉣攸昹て㉡昶戴㠹</t>
  </si>
  <si>
    <t>㜸〱捤㔹㕢㙣ㅣ㔷ㄹ摥㌳扢㌳摥搹昵㘵㥢愴戴戴㑤㜱愱ㄵ戴㡥㔶㜶ㅡ搳㑢ㄴ戵昶慥敤㍡㑤㥣换㍡〹攵搲敤㜸昷㡣㍤昵㕣捣捣慣㘳㔷慤㡡㤰㄰て戴摣㉡㐰㤴㕥攸ぢㄲ扣昰挶ㅢ扣㈱㜸㐵昰㠶㠴㐰㍣㈰㈱ㅥ㔲〴て㐸㐸攱晢捥捣摡扢攳㡤㜳㘹㤰㜲㤲晤昷㕣晦㍤晦昵㝣攷㌸㈷㜲戹摣㔵ㄴ㝥戳ㄴ㔸㜹愰戱ㅤ挵搲慢搶〲搷㤵慤搸〹晣愸㍡ㄳ㠶搶昶㈹㈷㡡昳㤸㘰㌴ㅤ㡣㐷㝡㌳㜲㕥㤱挵收愶っ㈳㑣搲㜳戹㘲搱搴㌰摥晤㔴扡ㄵ㤳慢捣〲挸㌰㘶攵㤶㙢戳㘷㔶㕥〶敢㐶ㅣ㠴昲挸昸挵㠴挱㠹愹愹敡㔴昵攸攳㑦㑤㔵㈷㡦㡣搷㍡㙥摣〹攵〹㕦㜶攲搰㜲㡦㡣㥦敤慣戸㑥敢㜹戹扤ㅣ慣㑢晦㠴㕣㤹㝣㝣挵㍡昶攴搴戱改㘹晢愹愷㥥ㅣ㌶挰㜹愹㌶㝢㌶㤴㜶㜴扢㜸づ㤱攷㤹摡㙣㜵㐹挶户㡢㘷ㄱ㍣挱戲ㅥ㜸㤶攳摦㈶愶㍡ㄵ㍣㕤㤷㉤㠷㤶㤰㌲㜴晣搵㉡戶摤愷㘸戴㥥愸捥㐴㔱挷摢愰㔱㙢搲㜵捦㑢㥢摢㌱扤㝡ㄴ㥦戵㐲㉦ㅡ昶愸㍦ㄹ㑡扦㈵愳㔱㙦㙥慢㈵摤㜴㘲㔴昴㉥㕡攱㤲攵挹〲㉢㘳㕥㘲挳挵戶昴㘳㈷摥ㅥ昱㉥㐴昲扣攵慦㑡㑥搱扤㠵㡥搳ㄶ㠵〲晥攷昲㥦ㅥ戴㌳㘵㈸散挷慢慤㔹㘱慣㕡㌴攱搴愰戹㍤敥愲愴攸摢ㄷ㕤㙡㍣戳㡡㌶㙢㌸摥昳㌲昴愵换ㅦ愱㈵㈷㌲㤳㤴㠲ㄲ㍢散㘸慡㉢づ搵㈲捡㘹㈴㔰ㄶ晥㡡㘱㠲ㅣ慡㕦昰ㅤ㍢〸扤㈳愷ㅤ晦挴攴㤱搳搶搶㠹愳㘶〹㈳㘶㤹㜳㠶㐱戴摡㌱㜳㠴㍤愳㈰愲昰㈱㐲慣㤷ㄷ攷㘹㑤㑢㙢慥㘸捤㤶搶㙣㙢㑤愹㌵㙤慤戹慡㌵搷戴愶愳㌵㕦搶㥡敢㤸搳㉤挵愱㈱㉤㉤㠵愹㝦㜹敦摥㜵昲攴〷㑦㥦㝣晦㠳㌷摥晡愳㘰㔴愹愰慣愰㌲㘸㙦㔳收㕤ㄸ㌱て㠰ㄸ〷㌹㜹改㠵㥡㜹㠸㕤㜷㠳〸昱㜷㙣㡥ㅢ晣攷㍤晦晤捦昴攱攳戳㍦晤捤扦慤㥦晣㘲㘱㜹昸ㅥっ㥦㑢㌵㔰て慤换昰愹㕤㜷㍤㕡㥤攴扦敢挷㈹挲搴㥥戶㥦戰愷愶摡搳㤳搶攳㤶㑥㑤摤愸㐳㔰愶㘱晢㤲攳户㠳换捡㐳ㅥ㤸戵㈲戹敢㌰ㄳ改搸㙣搰昱摢搱晤㠳〷ㅢ戱ㄵ换晢戲㘳扢㑣昶㉣㙢㈰㝥㘴愴㝥敦挱散戲㡢㤶摢㤱㌳㕢㑥㌲㝣㌸㌳㡣攸〹㔶慥㍤㍡ㅦ捡㉦敦㡣敥搹搱っ㜲敤愶攲扤㐷捡㘴㈸搹搷㜸㙤㉤㠸愴慦戶㌷攱㥤㜵㕡敢㌲㙣㐸㘶㙡搹㔶愲摥捤愱㌴㠴㈷捥昸㄰ㄴ㐱搹晥㘴㙦慦㍤户ㄵ㑢扦㉤摢搸敦㠶っ攳敤㘵㙢挵㤵ㅦ敢㥢㤲晣㈶〶㍥摥搷㍤ㅦ戴㍡㔱㉤昰攳㌰㜰晢㐷㘶摡㥢ㄶ搲㐶晢㜴搰㤶㠸晡〲㑢㑥攴昲㜹㈱㜲㡦つち㍤昲㡤慡捡㄰㍤㈶㘶ㄲ戸户摦敤慡攷㈱ㅤ愴㜰㈵㝤㔲㝢昸㍡捣ㄴ㕦戲㜹昴摡ㄳ㝢㘴攲戱挶搹㥦戹昶㙣戵挷ㅤ换晤㝦㈷㙢摡挱㔴晡戹㑤愴搶攷㉣扦敤捡㜰摦㐳㔹㜰㐷收扤㈰晡摦㄰挹搷搴ㅥ㜳㠵搸ㄲ摢晡㘵愷ㅤ慦ㄹ㙢搲㔹㕤㡢搱㠷㠳扢㔸愴㙡昷ㄴ昳㍥㜴㤹昷㤳㍣〰㔲㉡攵㡣挳㥣㘴㤴捣〷㤳戶捥㘴㜶昳㐹㥢搰挰㔴㠷〴㑥昴㐸昷收㠳㌰捡攷〷㐹昹㥣ㄵ慤挵㜴捦㝤〷㤹㥥捤㑦㤰㡣㠳攸㑣扥搷㍤ㄳ挶㌰愹挰愳㙦挴慢㑢摢〲攰㔰搱㉤㉣摤㑢捥戰扡㡣㕡㈶て扢㐵挴捡㤶㠱ㅡ㠲㝦搸愳昷换慤戸㙥挵搶㤰㠷㘳ㄳ㔶㌲㌱㘹㐲慤㑡㙡㕣㌹愲晡扡慢㑢㘹ぢㅣ㉡慡摡挳愵慣㍡ㄲ㑥〸ㅣ挴㑢㉥㥦搲晤㠵挰摥㜹戰ㄹ㔹㐷敦㍦晥㜰㉡户ㄷ愴扦扣扤㈱㈳㑥㉦ㅡ晢慡㌲ㅢ㕥㘴㜶愶戵㜲㈱㜶摣愸㡡㥤㉥㠴㐱㘷攳㜶昲㈱㉦昳㈱㤰㙥搱晦〴㉦扥㜱㤹〸㕡㠷㌶㘹㥢㘶㌳㔷㈴㌷昶㤸㍣㠸㑤㝡㉢㤸㕤挵㤷㉡收㈳昸㉡敤㌷愶昳捣扥ㄹ愸㐰搷ㅢ昶愰愱攵㔰㉡昰㔳㔴つ㘸㝢挴扢ㄴ㠴敢㉢㐱戰㑥㝦ㅡ㔵慤㘸㑤捡㤸㠰愲㥣〲㈸〵㤴㠴挸攷晢㄰㐲て昲㈰ㄴ㌱ㅥ〵ㄹ㤹㜱摤昱㉥挷挸㜸っ㕤㜹㐰ㅢ㘳〲㤵㐳昵搳攳㑢㜲㌵㠸ㅤ㉢㐱散㕢㙥戴㈵晥〰挹㜹戶扦㜹攱搷摦㌸㜲昵慦㜳摦㝦慤昴㤷㤱昲摣慢攲昷改挰ㅥ㌸㐱慣愰戰㑣ㄵㄵ昱㍢㑣㘳㐶㐱扤扦㤸㤳㘸㥢㔳㈴㐷㐱㤰ㄷ㤴愶㤱ㄶ㡥㈵㑤㐱扣挱搴㘰㑥㤳㝣ㄶ㐴㄰㜴㈸㔴昴〴㉡摤㈲㝥ぢ晥戴户戲ㄹ〱捡㕥㥢ㅤ㐷㙦挹摣㘷㑣㄰捡搰㙥㈶昵㘴㔲㌳㈶戵㈲㝥〵挶〳ㄵ昰换㜴㈰㡢㝡㜴㘶搱㥢㌸慤㤴㠸昶㐵㐷㕥㘶㜸㡤摡〰挱戵㑥ㄴ〷㉡ㄷ㡣搸昵㘰㈹㠸敢㑥戴攱㕡摢〷敤戴㜲㘹㑤晡㌸愹㐳ㅣ搸㤹扥㘰㘳㐳戶㑤扢ㄱ㜴挲㤶㕣慣摦〹㈷㌹搴〱㍤慡㐳㕣ㄳ㈸户㜶㌸㠱㠵㠰㤷愰攴㜴ㅥ㈹搹ㅣ愳愰㜸てㅥ㔰㔵愲扦戱㕤㡤㉥㍢戱㉢换戶㍡㡢㔵扤㘸㐳㡢㠰㍦敤㈱㝢㜹つ戱㔷ㅦ戱ㄷ㐲愷敤㍡扥愴㌱づ㈵㔳㑦挹㔵㐰㥤戳㐱攴㌰㌰㐶散攵搰昲愳つ㘶敤搶昶㠱扥㤶㑡敦扡㍤敢昸ㄱ㝥㐶㔹㤱昵㌱扢戱ㄶ㕣挶㙤戸攳昹ぢ搶㐶㜴㐷㔸㠵搱㤲ㄴ㘵ㅡ愱〹㑤ㄳ㐵慤㜸慢昶㌱敡攰㜶ㄸづ摡ち㘵㉣挷搳㉢捥㌸㍡攲搰㔹改㔰㜵敡攷ㄸ敤〵ㄲ㘵捤㥣㑥㘸㤰捤搴㍤挶捣挰㉣敥扡敦㡡㌹昰挴摦㜹㙣㔰戰㘶㡥㙢收㐱㑥㉥㕣㔸摣扤㠰㝣愴挷〲㥤㘰收㠶昱㥥㑡㉥㠹㌳ㄱ〳搲户㄰愳昰〹戶戲づ㕡戲搵ㅣ晡敡攸㙥㜵ㅥ㤰㘱搸㍥㘵慤㐸ㄷ㐸挷戳攲搱愴㐱挸改㔹㙥㤴㡥搵〲捦戳攸㝣扣ㄲ㌷㕡㤶㉢㡢昶㑣㈷づ㜰搳㌴㙤㄰攵愱㘹㤷戵㠵㉥㙢㉢挱㈴昶㜹摥㠰㔴㥤扣㠲㔵㉢㜴攲㌵捦㘹ㄵ搹攰㉤攵㡥昰㕡愴〱㘲搰㙥改㘶㤵㉣挸㐹愰〶捣㕤挵扤㠰慡愳昹攱摢㥡㌰昰㑦摣㈲㐰㐶ち㔲㐷㡢昹ㅣ戸改〴愰㐸㘷挹㔶慥㜴㕦挰慥扣㡥ㅥ㤵愶〴昱㉤㠷捤挵戴挲㐶㠱㄰㜳㕦昴㐴昸㔱㍡ㄵ㔸敤㜹慢㠵攷慤愱昴㜱慢〸搳㌲改㠴ㄵ攲搹ㅡ慥㐸戸㝡㙤㍡㙤ㄹㄶ搹搱挰㑢㕡㠱㐸搸㐸㙣㠸㤳㍤㥦搳昵㜲㜱搰㙦㉤㜶㜹㍤㥣愲㠴摥㤷扡挵㍤晣晦㜱敥挹㘷戰㈹㠸愵づ慢㤳愸㥡捦㠳㠸㜱㄰捡㤳㤹㜰ち㕤收㘹㄰晤㈱㤰慣㙤晡愱㈵〰㈸摦㐴ち敡㔹㠸愰户〸㠰愸搰戲慥〴㈹昷愰㕣㈳〱戸挵敥㕢㤳搱㠰㤷换㜶㈹挹戴㐴搳㌴㠷愶ㄵ㘰㙡㈳晢㐲戰攷㘷挱捣㙢㐸〵㝦〵㜵㙥㉣㠱㤴ㄸ㉣攰摦挴晢㑢ㄶ昹㤵㑡收㔹㑣挹㤵〴㈱㘰㔷㙥㘵慥㐴㌱攷搰㙤㥥〷ㄱ挴㍥挴〱捡㐱㤲㔳㑢㄰昰昰攴捡ㄹつ㤰㥢捦㤴㠲㘰㐹㕤愴㤶㔱ㄱ㑣愱㑣㐲㍢㑥㜹ㄱ昵敢㍢㈵搱㤵㜲捡㑢㘹㠵つ㐱㠸搵ㄵ〸搵慥愵㍦㠷慡昹〲㠸㈰晣ㅡ㌰攱昳㥣昰〵㑥㈰㈲愳戵㡤㉦㠲㤴扢㕡攴㑢搱〰㌵扥㠸㌹㔰㈳㔱㔹㤷㘹㡦ㅡ㥢攸㌶㕦〲ㄱ捣摣㙡戳㔶㕡攱㍢㤵捥攸换㍡搵㥥㠰㘷㤶㈸搹っ晤㐶扣敤㈲摤戲㑡㈷㑢㙡っ㤷㘴ㄸ慥ㅦ㠴㜸戶㉥㘴㉦扤㍢㙢㜹慦㉤ㅦ捡㍣㈸愸㘵ㅣ㘱㘶搱摦〳ㄸ扣收㝡㑡戰㝢扢攰ㅡㄶ愳〵㜲攸戴搳ち㠳㈸戰攳昱〶㐰挵㌸ㅦ㘸散㕣㙥㜲㐶㝦〷ㅣ〷晥㈶〵㉢昸㝣㈱摤攴㠵愵戴敥〷㤷㝤戵ㅢ㍤攲㍢㤵搲搷搰㄰㝦㠶㌰㕣㤵㑦㐱㡢ㄵ㘶㈱㉥㌶㈵挸㐸扥挲㌰㘶愹㌰㤴㔹㉡㡣㕢㤶ち㘳㤷㐵愷扦摦㘸㈰㤱户㔸ㄱ㉤搱ㄶ戲㌰㌴㈴ㅥ挹扣㠶散〹挰㥤敢愴㘱搰晡晡摢㄰昹挶ㄶ昵㙢㤴㡢㜹敢㌰㔷㐹搶㐰㑡ㄵ㠶愲㝡搴㜴㔰戹慢㌶摢散㝦㙢㌶㕥㐶昷㌰扡㔵㡥挱㈳㜶㘴慣愳㘷ㄴ㍤㍤㠰愳挲㔸㈶ㄷ搳㈵㔱挹㡦㍡ㄵ㉡〰搹ㄵ戰㠵て㈷〹〶㈰㝤㔳㝣ㅢ㠲搰㈳㔰捦㤹㌴㌳㉤㉡扥㠹ㅥ㕡戵摦㉡㤷㌰愸慣ㄲ愱〲慢㌰攴㔸㉡っ㍢㤶ち㘳㡣愵挲㌸㘳ㄱっㅦ㕡㐶扣〱㜶搴㥡㤲扥㠳ㅥ㜳ㄳ愴㔴㘱〴愹㝤㔳㝡㤳戲㥡ㄴ慦昲ㄲ㠸敡㝦㠵㕤〷㐸戸戴㘲㠱愸㑤扣㠶捡㐸㕥愷㠷ㅣ捦㤸㙦㌰㈶㥢挸扥〳捥攱㕤㙦㥢㐷㘳ㅥ㠷㔱㤲挲ぢ摡搳户挶㡢づ㘲㠰ㄵ㍦晡㔷㈱攷㐷攰搳敦㌲攴挸捣㘳扥づ㌲㐶扦搱昱㘱㙦㑦戹昲㑣摡㜸㌶昹㉥愶摦㤵㘷挷攸㘴㙡挵㤷挴㐳摦㥤搱晦晣晡晢ㅦ晥散昸㈳敦晥晣㙡晡㑤戶扤攵㔹㐱てㅡ㜴扦㝣つ㘲つ扣㕦扥㥡づ㘴㉦搸ㄵ晡㥣㌲搶搷㔰ㄹ挹ぢ㍡づつ㈶㕥挱ち㙡㐹〹昶㜵昴㡣搱㈵㙥㑥㌰晡捦㑤〸㜶攵ㄹ㐱㔷ㅡ㈴㔸攷㕡㠲挵改挰㥥㡢㌳㥤敦㝡ㄷ攷㥥㤷㜵㍥扥改㌶㔳㝡搹㑥扡改㉦㐸敡㡥敢慡㝣㌸っ㜴ㅢ攲㙤晢ㄴ慥㜳挰戴昸㙢㑥㥡〴㜰捤㈳㔸攸攲㈷㔳戵㤴戳搹㘷㐲〰慡㈱㝢㌱挲㌵扣㕤挴摢㕣ㅣ攳㉦㐰㜷〲昴挵〹㔵㘰㕣㈱戲昸ㅥ慥つ㍣ㅣ㤸昵昷戹㤵散敡愳晢㘴慤ㄱㄴ摦摡㡤摣㜸ㄳ㍦戶ㄷ挶戴㝢㉥㝣㥡〸㘱散㈴改㝤㈵㜷㤵㥢〷㍥换㤹摦挲㤷㝡㘳㔱挹ㄳ愴㘴㝥㠷㕤㠴ち㡡攴㜴㐶㔰㔶㐴ㅥ摡昳搴㐱收昹戹㕣敥ㅥ慡ㄸ换〹挶〵㝤挹㜸ぢ攴㝡ㅢ㜴〷㙥昰㝢㔸㤹搹攰て搸戵扢㐱挱〰敢つ㜳㥤㐲摤戰敥㤹㡥づ挲㑢搳扦㡦昳㝥㌵攱昲慦攳㠳攰㝡晦㜵昶㠷㔸㉡愸㉥昲㌰摦㑥㉢㙣〸㙥㕢改昶㐷㙣㜱挷㙡捥㍢㘹㐵捤㔱换搱㘱扥ぢ搲㉤ㄵ戲㔱㐹攵㍤㔴㤰㔴ㄴ〳㔴晢㘷㤱㤱㥡昵㘳㌵慢搲㘵㈱戸㑡攵愰㈶搴挹ㅣ㌴㡢㡥愲挸〹㑥㔴〳㉦昶て㤴晦〷捡㉡づ㌷</t>
  </si>
  <si>
    <t>4*</t>
  </si>
  <si>
    <t>㜸〱敤㕡㕢㙣ㅣ搷㜹㥥戳扢㌳摣㔹敥㤲㉢㑢㔱㙣㈵戱搷㠹㥤ㅢ㘵㔶㤴慣㐶㡥换㕡攴慥㈹㔱愲㐴㐹愴愴愴戱戱ㅡ敥㥥ㄱ挷㥡ぢ㍤㌳㑢㤱慤ぢ换㐱㕢愴㈸㠲愲㉥㔰挰慥つ愷㈹㡡㈲㠵摢戴㐶㔱戴㐱㠰愲㐰㡡ㄶ愹㠳㕥㄰愰挸㐳〱㈳〸搰㠷愴慤㝢㐳昳㤰挲晤扥㌳戳攴敥㜲戹㤴ㄹ〶攵㐳づ挱㝦捥㥣摢㥥昳摦晦晦㡣㈶㌴㑤㝢〷㠵㑦㤶ㅣ㉢敦㕦㔸㡦㘲改㡤㔷〳搷㤵㡤搸〹晣㘸㝣㉡っ慤昵㌹㈷㡡戳ㄸ㘰搴ㅤ昴㐷㝡㍤㜲㝥㔶收敢慢㌲㡣㌰㐸搷戴㝣摥捣愰扦晤㕦㙥㔷㑣捥㌲㜳〰㐵㡣搲ㄶ慢搳昳㑢捦㘰改㠵㌸〸攵搱捡戵㘴㠱挹㠹㠹昱㠹昱攳㈷ㅥ㥢ㄸ㍦㜶戴㔲㙤戹㜱㉢㤴㤳扥㙣挵愱攵ㅥ慤㕣㙡㉤戹㑥攳扣㕣㕦っ㙥㐹㝦㔲㉥ㅤ㍢戱㘴㍤㝡㙡攲搱㤳㈷敤挷ㅥ㍢㔵㌴戰昲挵敡昴愵㔰摡搱㕥慤㌹挴㌵攷慢搳攳ㄷ㘵扣㔷㙢收戱㈶㤶慣〵㥥攵昸㝢戴愸㑥〴㥦愸挹㠶㐳㑡㐸ㄹ㍡晥捤㜱㙣扢ぢ搱㜸晢挴昸っ㌰摥戰愲戸㉡㕤昷㡡戴㜹挰愲㐷㥣挹㔰晡つㄹ㡤㜸㑦慥㌵愴㥢㜶㐷㜹敦㥡ㄵ㕥戴㍣㤹㘳㘵搴㑢攸㌶摢㤴㝥散挴敢㈵敦㙡㈴慦㔸晥㑤挹㈱扡㜷愶攵㌴㜳㌹㤱换㘹搹㡦昴摢㡣愲捤昸㑣搸愸㉥㕢㘱慣摥㐸戵㠹㝥㘳㍢㌸㐴㙤扣㙢㕢攴愲㑡捦㉣㤲㘹挱昱捥换搰㤷㉥㝦㠴㘷ㅢ敢ㄹ愴㜰㤲愰㝥〳㌹敤搳㤰㌰㘲㌸㘵㝥ㅥ㠵扦㘲㥡〴〵〰㘳ㄸ愰㜴挵㡡㠱摢㡡攳慤㔸㡤搸㉣戲戳〴㈰㜲晦〱㌱敡㥣捣搱㤹扡㤵愹㉦㘵敡㡤㑣扤㤹愹换㑣摤捥搴㙦㘶敡换㤹扡㤳愹㍦㤳愹摦挲㤸㜶挹てつ㘵搲昲㙢晦㔲㍦㜵攴㤵搷捦摤挹扥昰㕦㕦㝡晤昰㔵㥤㤲㜳戲摦㐹㝡㤱㌴ㄵ㐵㉤㙦㠵㈲㥢ㄲ㤰㘷㌲扤㕡ㄴ㕦戲㐲㉦摡㕢㑡㠳捥㍢㤱㝡㉡昲㝥昴愴挶㡦散〹愹㡤㔱㈰敢㜰敤慡敦搸㐱攸ㅤ扤攰昸㤳ㄳ㐷㉦㔸㙢㤳挷ㅦ㍤㙥㤶㠹挸〳〰挶㍤〴㔷愶㉥搶收㉦㤸〷搹㝡〸㐰㠸敦㠲晥攴〱昱㜵晤㙦晥攷ㅦ晥晢散㉦搵晦改扥晦扣昳昸㑦ㄷて愳晢㜲捡㔵戵搰扡つ昶搹㤴晡攳攳挷昸户戳扡㠳戶戳㑦摡㥦戰㈷㈶㥡㈷㡦㔹㈷㉣㥤㝣㜹户㐲挶ㅤㄶ敤敢㡥摦っ㙥㉢愹㉢摡㌳㡥ㅢ换㔰扤㡣摡㜸㈴㥡㐳扤㤷散㈷搷愰㜲ㅢ㠹㠰ㅥ戲慢㌲㡣愱慡攲昵㑤㔲扥㝦摡㡡攴收敢㔸扡昶㜴搰昲㥢搱晢晡㜷㉥挴㔶㉣㡦昴昶㙤㉥戲㘵摡〲搴㤸㡣搴㤶敥敦㥤㜶捤㜲㕢㜲㙡捤㐹扡㍦搰搳つ㠵ㄶ㉣㙤摦㍢ㄳ捡㘷㌷㝡户散㘸ち㈶㙦㔵慤扤攵㤴㐹㔷戲慦㑡㜵㌹㠸愴慦戶㌷收㕤㜲ㅡ户㘴戸㈰㘹㌰㘵㔳ㅤ昵㍤散㑡戵敡搸扣㡦㠳㐲㑦㌶㍦搸搹㑡㐴㑢扦㈹㥢搸敦ち戰扣扥㘸㉤戹昲㜰搷㤰攴㌷搱㜱㕦㔷昳㑣搰㘸㐵搵挰㡦挳挰敤敥㤹㙡慥㕡搰攴捤ぢ㐱㔳收㔴搱ㄲ㈸戴㙣㔶〸敤愳晤ㄴ〹搷㡥愸㌴㍢㤸㠴慡㜹昰攰づ㈶攲攰扥捡㜶㘳㘵㔴㍡㤸㡣攳㍦㌶㜰㈷㥤㑣挸搱挷〶㡥敥挳愴㥣㜴㙦户攰㡤㕦〱㝤㐰〷㈰ㄹ㥤㤹㠷戶㕦㜲㤳㉦㜷搸㘹〷㔵攸ㅦ㜱昴〰愴愹㘵㌷㜸敦㐷㍢㌸㤳㌹㤸㥥晥挹㔵搸敢戳㤶摦㜴㘵㌸搰扢ㄳ摣㤱昹㕥㠲㝢〹敥㈳㌸㐲昰㍥〰晤㍢搰㙦摢㘲㤴㐶㑡慣㠹㜵晤戶搳㡣㤷㡤㘵改摣㕣㡥搱〶慦㌰㥦㈷扡愷攱㕣㉥攲昹㔵戸㠵摦愲愳㘹㝥㠰攰㝥㠲〷〰ち〵捤愸攰愹ㄹ〵昳㐱㍥㍥〸㌰摡㜶㔸㉡〹㘷ㄶ㌴㥤挶昸摤扢っ昴㐵㑤攵愱挰㠵㡣㜴て敢㐶搹㙣㍦㙣㥣戵愲攵㤸㠲㌸戰㔳㌹〷ㅦ攲愲て〱ㄴㅦ〶戸㜸㔶扡㄰攳扤昲㍥㜵㝡ㄷ㍢㝡㌹㌴㐷㠷扤㠵㜵扦戱ㅣ〶㍥ㅣ昲㥡ㄵ㕢㔳つ戸㜲㤱戰っ㙦㉥愸戶㘲挳㍢敢攰㔱昴慥挸ㄵ㘹挵㔵愸改戸攴捤挱つ㔴㝡㜴戶戹愶㝢㠹〷㔷㤳㔱挳愴慢㌷ぢ戵戴㘶愰〶㍤㕢昴愸㘸攴㕡捣愵㠷㍣戸ㄲ㘰㈷ㄳ㠳挶搴慣愴挶㤹㈵搵搶㥥㕤㐸摦戰㐲㔹㔵㍢㔶ㄹ㔶つ挹㑡ㅡ㌹〷ㄶ㔴搳戲戹ㄴ昶㑡搰搵搸㜱愳昱ㄴ扤攳戵〰愱㠰㔴㈱〹搱㙥ㄸ㘰㌰㘳㈰戱㝡〵㥤扥攲㝣㘳㈹㔹ㄶ㕢㌹ㄳ〶慤ㄵ㍡ㄱ㝢戵づ搷搲捣て〳扣昶敦扦昷昸挳慦㝥昹㥤昴昹㍣㐴㐸ㄵ㤳づ愲㔹〱攰㉢ㅥ慡㤸ㅦ挳愳㌰愸㑦愷扢搹㔷搳㙥攳搶㤲㔱㡢ㅥ㑥扢ㄸ㑡攵愷攷搵换晡㡡㉣㜹搷㠳昰搶㔲㄰摣㈲昱㐷搴㕢戴㉣㘵㑣攷㜷㌸昵昵㔹ㄷ㐲㘴戳㕤捥㙤㠷㤷㑣ㄷ搳㜸〴愰㌴攵扡㤵昶㡡㤱㌱㡥愶㉣㉣㡡昱ㄳ愸ㅣ慡㕤愸㕣㤴㌷㠳搸㠱晦捣㠰㜲捤㡤搶挴摦攱攴昴㤹摣挳㡦晣晤㠱㌷㥡ㄷ㍥昷扤戸昰㤷㉦㔷㔷挴摦愶ㅤ㕢㍣㘱扡㘱〳扣㥥㉥㝦㤳㘳扢扣㥥㉤昶㍣㔱㈹㍦昶㕡昶㥤搷搲敤戱㝣㝣〷㌳摤攳戳㙣㙢愱㝥㙣昳晢㘵㜴ㄲ㥢㝦ㅣ挲㈲扥〱戱愳㡤㐷扤扢㤸㡦攲摤㍣㐹昰㤳〰戰搴㑡㜳挱㔰㥦㑡㕥〵㐳㈳ㅡ㘶昳㌱㠲㑦〲攸っ㡥〶㥢㉦㠸㉢㘳慥ㅣ〳搴㤲㔷㤳戶㠵愴㡦㌲㌹挲晡晦戴㐸㌹㈴挲㍡捣搱攰㐳㘰敦搴昶㐶慦㌷摢㥤㡦㐰㤶愴㜹㐶晡㡢㔰扢搱㕥ㅡ㥡扤㌴㔸收攳㌸㐷扢攸㕦〳㈳摣晤㤹攸捦つ慤搲㕢愸搷戵㍣㑦挸ㄶ㤳摥挹㔶㈳昷〴㕡ぢ㠳晡〴㈳㔶ㅡ㍡㤳㠶挵愸〱㘴挱㉣㈶㑤㠹昸㑡㙡ㅣ戶㔸㡤㍦㑢㍢㝡㐳㜰㥤づ㙤慦㑢愱㌲㐱ㅢ挱㐹㠷ちㄹ攱㉦摡挸〲挴搱戰㍤搵㡡㠳ㄹ㈷〶㡤㡢㌶〰慡㙡捡ㄱ攵挷㜷㑣ㅡ戳慦㌹昲㌶愹晢挰搶㉥㈴挹慡慤㈸づ㤴户㜴晦搶晥㕡㜰㌱㠸㙢㑥戴攲㕡敢て昵改㑥㝡慥㉦㑢ㅦ㠱㘵㠸昸㜲愷㐱挱捡㡡㙣昶搹攳㐲搰ちㅢ㜲戶戶ㅦ㐲㔳㤱戸㝤ㅡ㍣ぢ挸㥡㜸㜸㝢ㅤ摦㠱㜷㠶㈷ㄹ㜸㈳㘲㜷㤱㡤㜱ㄶ昳挱㔴戳〰㔹晣㈸ㄴ㤹㜹づ㜵攸㌳㥤昱捥㘰ㅥ改㠸㜶改扢ㄵ㙣搰㌵㘹㉢愵改㤴㔹㍦㜲㥡戲㤰扥㈱㠱㌴㤲㔶攷㕢㜱㔷㡦戵㜶㌰敤㠱捦㌴敦㠳昶つ㉢㙣敥〷戲攰㘰㈸〹㑤㠴㠱扦摤㘱㍡㔹㐶搳摥㙥㕦㉤扣晤㍣㈴晥㍣㥡㠹㙢㠶㤵㝤㕤搸つ㜹㐴愵㈳㔹㐰㈳㔱㈲扡㌷㥡昳㝣扢㈰㉤㕦㔱㘱㈱㙥搶攴敡㠸ㅡ㈱挱攱㐸㑥扢昲㘰昷慢㌲㉢愶㍤戵ㄴ〵㙥㉢㤶㈳ㅢ㌵㈵改愶㝤㐵扡㜰㑤㔷㘵㜱愳㜶愹ㄱ㈳㌵戶戱ㅥ㤳㍡晢㠷㐲挰㐸㉥愵㤲㔰㜴㌲〶㌰㙦昷㈱㈸㐴扢愴㉡㜴扡慤捡扦㍥㈱㕥㝥㠹攵㑢㑦㘸敤㑡㠱㐵搳㤹㉥攸戵ㅢ摤捡戶㌳戳㐳㐹㍡搸㑥㌸㈶㉡㑥㘹慦㘲扢㡤㐹㤵㤲慤ㄴㅦ㌲愷㑣㙢㡦㔲㜴㕣㕣ㅡ挵㑥挳㜲摤昵ㄱ㝢搶㙦戸慤愶㥣戳㤶愴摢㔶摡㐸攱敥ㄳ㝡愹㑢戵㠴㔶〳昰㤲㈲㘵ㄶ㌷㙢敤㍣搲慥昵㥣㘶捥〱慤捡敥㘲㡤㠲㜹ㄱ㙦㈴つ㤳㌸敦㍡㡤㐶慦敥㥥捤㈴戰扡敥㠱㙡摢搲㐴㥤挶㤴挲㐶㈶㑥㐹㕣挷戰戹㘰㉥㐰㤶戴搹搱㜴搶㐹㥡昶㡤㕣㈹㌲ㄹ㠶戱㕢ぢ〳㕣愱扣㥤㝡搰㙦晤昹戵㤱㐷摥㜸昵摦晥昱〹㑤㈴挲挱㡣㔷㙦㌲愲㐳㌸㤴昱㔷㑡㤰挱敢㈸㌵㔸攲㌹㉣㍡戱㉢㠷㙤搵慦敡㜹㡡〴戱㌹㘴㉦㉥㈳戰慦㤵散㌳愱搳㜴ㅤ㕦搲ぢ㐱搶㥥㔷㙣㜳昲㈶昲换㤷㠲挸㘱搴㕤戲ㄷ㐳换㡦㔶㤸扦㘹慣摦搳昵愶㠸愵摢搳㡥て〱㑡㝥㤳昵㔱㝢㘱㌹戸㡤㥢攰㤶攷㥦戱㔶愲㝤㐱㈸㝡㤶㐹㐹愴㉡㈳㌲ㄹ㤱捦攴㜷㙢慢㡣㜹慣㘶㈰愱て㡣㈹扦㤵挱㔰㠶〰㔲㐳戹㘱㡡㜲㠰攸㤲㘰㘹愲㥦愲换敤㜵摤戴昵捤㌲㙥摣愸慢㤴敢㈵捥戹っ㜰敥捣搵搹捤敢愱ㅦ敡㐶㕣㝦〰敢つ戰ち敡扣ㅢ戹攸昷㘰昰㐸挲㌵㙣㈳ㄳ㤹㡡昸㝣敢攵挴㠲慤挶㤰㈹㘱㐸㌹㥣搵ㄹ㘴〹㡢搰〱搰挲挸慥㐲晤㡥㈴㉦㜴敤㍣换㡤搲扥㙡攰㜹ㄶ戹㡣昸㕥㠰ち㤷㜹攵㘷㐳愹㤸㌶㠰㘲挵戴挹㕡㐳㤳戵愶㥡㘰㤹㜹扦愴敡㕣㉢戸㘹㠵㑥扣散㌹㡤㍣㕦㜸〷戴㉦搸ㄳ㉣愴㌲㥡㐰㈸㡢攲㔱㌸慤扤㔱㘴㤲㝣〴戹挷ㄱ㐷㄰㜵㈴㍦㤸㌸愳捣戹搸㘵昲ㅥ㑥慤搲晢收〲㔶搳㤹昴㠶〵〰㐴改昰挵搰愲㌸㕢㍣㠸㜶㜶㥢㑣捣戳挲晦ㅣ搳摡〳昳愹㡣敦ち㜳㠱搵㥣挱㌵㘱㄰づ愵㕦㜰攴㐱㕡㙡㤷戰捣ㅣ㝡ㄵㄷ㔰戸搸㕡㠵㑢ㅣ收搹戰㠰散㜴㡥搹㜷㈳愱㈱㜱愳改晡㜰扥摦㙦捤戶搷㝡㈸捤㌵㜶㝥㡥㌲扢㘵晤敦㕤㍥挵愸ㄲ挷㔲㜹搵慢愸㥡搷〰〴戳昳㍣㑦捦㠰敢ㅣ昰㈹〰㥤㐹摡㕥㈹搹㌶摦捣敦㉣㜴㡦㜹昰扣挷攳挰昳㌰㤰ㅤ㐷㍥ㅤ㈸㌱㠶昳捣㐷㥢㥦〶昸挶㥢㙦㑥攲愱〹㈶㜴摢扦㑦戶㐸㌷昸㌳愸㥡㥦〱搰愹㘷摥㐵㠶㑢ㅤ㙦㈳摡㔴㍥敦㘶㜰㔹戲㍢㘳挹㠳㜶ㅡ㔴㜶㠴㡥㍤㙤捡搷㠲㥣敦愳挰㄰攸〰摡摡㔲戳㙢㐳㑣戶㈷㡦ㄷ㌴挱攴ㄵつ慦㘶㍣挵ㅡ愳慤㔰挶戲㤲摥昴㔷搰㄰㠷捥㔲㡢㌶㤲挳㌴㤲㈴户愹晦〵ㄳ㕦敡㥡敡㘹㔴〴㌳㘰㔴慤㤰慣㐴搴敡愸敦㉣㙡捣㤴㈹㔱扢㠱㑡扢〸愶换摡散挱挶㤴㍤㉣㔴捤㈵〰挱㔴㕡㥦〱つづ㘸〲攸㑣摡昴敡㤶敥摣ㄳ〲㘸㝥㉤㤰㔳摦昱昰㥥㈶㡦㉢て㜵挱愳㉢㐱ㅣ敥戸㤸㌱㤲㍢㤹㍣收愰收㐵挶〲戴戴㙣ㄶㄲㅥ㈳攳㔳㥤㘴㌲㌹愸㉡愳㌷ㄳ扦攵㘷戹挴㠲㔴昹㌱㐱㥤㘱㐸㠰ㄱ㈶㔵戰㝥㍤晤㠸愲㠲㌶㘴㙥摥挱㐳ㄵ〴攵㌷㔹㈹〸㑡㜴晢散㑡攵㈴挲扤㡣㘶搳〱搰ㄹ挸摦㕤收㠰搳换ㅤ改ㅣ㤵㠸㍢㘰㕦㙥㔹㉥㍥㘴㥡㐷㐸ㄱ戳㘹㍦ㄸ㤰㕣ㄲ搸敤㠸㕣㜵㠴捦㍣捤㤳昵攲愰㥢㄰改搹㔴摥㜱㜷㠱㕦㐱晦つ㄰攸敥㝥㠵㍣摥㥤〹捣愲愵㘰摥㈲㠴㌴㌲攱愲攴挰㑤㉢㝣ㄱ攷摢慤㌷㔰㘹ㄷ㥤㘱捣〰挷慢㈷㘶攲㐲〷㌷捤〴ㅤ㠲㌱ㄷ戲㝤ㄷ晥ㄷ攵㕥㌰㑣㔲㍢扢㠱㑡扢〸扡㘶慡㜵㈵慤昰㌸㍡捤㙢慦搴㙤戱攸㑡摦摢戴敤ぢ昱扡ぢ㝦㡡㔵㑡㘱㔲愳〱㐱戲〸㙤搸㜴㄰㈲㑥捣昵摥㕤㙣捣攵摤挵昰愱㥥慦ㄹ搴㌴昶搰㜵搰㝦ㄵ㈴摡㜶㍥㑦戰㐹ㄵ捥㘱㌱㐲㠰㐳ㄷ㥣㐶ㄸ㐴㠱ㅤ㔷ㄶ㄰ㅥ㔴昸㝤㡢㡤㐰㜱㑡晦㍣㔶散晢㥢㍣㔸捥攷㌷㝦慢㑣昹ㄶ㙥昹挱㙤㕦敤㐶㡦昸㤹㡦挲搷搰㄰㝦㠶攱愳㉡ㅦ〲ㄶ换㜴㌳㌸搹㠴愳慤㤵戲㘵摡㘹㤶昲戵攴愹㤵㘹㤸㔹捡㌴捥㉣愳㌴愷㕣㠵㡥昲㥥㤶㌲㡤㌰愹㘹戴〰づ㔴愷敢摤㥦㌷ㅡ慢㘸㉥愲㔹㘹挹㉢昸㐲挶戸㡤㤶ㄱ戴㜴戸晣㘵㕡㜱慥㘲慥ㄱ㜰愷敡愳㐱愱㡣〵摦㝥づ㠰ㄸ㔱晦㌴ㄶ㘴ㅥ昱ぢ㐰㉥㐹㠶扡㘶晣㍣挰戶㜴㄰㥦挵㌰搲愲ㅢ㤷㌷㌸ㄳ愵㙣㈵㑦慤㑣㠳挱㔲㙥㈴㑦慤㑣ぢ挱愲㔳愳敥愸㔱㔲㜵㑤〲㠹㈵搱㄰㑤㈱㜳㐳㐳㕢㜲戳摤摡〵㥡㕣㘹㈲敡㈱挳㈰搴㕦挰㕥〷㉢㡢昶㈴愲㘴㤳㉤㌹㤹ㄷ㐹收ㅤ㠲ㄷ〰ち㘵㉡㝢㠵㕤搲挸㈴㐵㑣ㄲ愱㑣晤慦摡㝦㤱㑤㙡ㄶ㘳㘶㐱㌵挳㔵捤捦〱㜰〰晦换搴㌵㡡敦㝥ㄹ㤵㔲㔶㈸㜹㐷搵扣〱挰挲㈹㘵㑡戸ㅡ昵㉢愸㤴戲㍡㤹昴昱敤ㄳ搳ㅤ㑣㌰〶㔵搴昵㈵搷㤳昸㌲㙢㥤敥㜷ㄶづ㙦㘲㘶㜳㤹㑦敥㙥㉤愲㤷捣捦㝦㍤〶㙥㝦㠸㜵扡ㄱ捥ㄵㅦ挰扦昹㜹〰㐱晥摤戸㜴㌱挷搹慥㉥㕣〲晣㘴摦㙢㝡㍦敤攸扤愶㉦㤳攳ㄵ㈲㝦㥤㑢㘶㐷敦攰挱敦㄰㝡㐴昸㙤ㅡ㜸㤶搳ち㙡昹昴㔹㍥㍤㑡攲慢ㄹ㑦㡢〷㕦㥣搲摦㝡扥昷㍢㡡㘴㐶扡挲㘹晦戴㈰ㅦ㙣敥扥㠶户㘴昷捥㜶扢㕦㑥㍢㝡慦㡢捡攴ㅣ戵晢㤷戸挸换〴扦〹㔰㄰㘴ㅥ昲㠴㘸㘲㉡〹㐱戶换㘷戲㍡昹㘵㈷ㅦ扥攳㜳㐶收戳㜵㥢㠶㘰搸㑥㥡㐹㘲㜵㙦攰㉡㉤㕡㐴搰ㅢ攲㠳挲㌹愴㜳㄰敡攲戳收㔴㌳㈱捤㐳ㅦ慣ㅤ㔶㤹敡㑤昱㠷㍤ㅦ㈲捥ㅡ戲㘷㈳㈴㡤㥡㜹㝣愵ㄳ攳〳㑦㝦㍦㌸㌴戰㙢㌹㡡〲㠴㠱㜷㍤㤹扥㈶㠵戶愲㌷っ敢挸㡣㙤攲愳㥤ㅤ捤㌰㔶摥㥤㍢㘳扣㡡ㅦ摢晣戲㑣搹戰㈸㈳㤶㐰㔱愵㘶扦㝢晣㍥愵㤶攱攸㙡收㙢ㄸ慢㠴㐱愸㌳㈰慡㌰㝦㡢㑤㤵㌶搰㜴㑡㑦敦愱㘸摣㘷㌸愳攷㝢戸攱㘱㥥㜴昱愵慦㥣晥摦ㄳ㑦㑦〹ち〸戹挷昸㙤㠰慤愱㐹戳㈳㌴挹㠸愷摡ㅢ搴敥㘸㥢ㅢ晣ㅤ捣㌴挹敦㑡㠹〱ㄴ捣摦㘵㔳愵つ㌴㐱㐶㔶㡣㝢㍤㘵摣㥦㐲㐳㍥㘳〸㌲户敡戸㤶㜶㑣慡づ㈱挸昰慡攳㙡摡㐱㔱㌵㕦〷搰㠹㤰扢愶ㄴ昵捤㉥㝤戲摦挷㔴㐱㔴㜳つ昳て搲ち㕦〴㡦慣攸昲㘵扥昱戴㙡捣ㅦ愶ㄵ扥㡣㜲慦㜴㈶㌲㙢愲㜱愳㜹攳挶昷㐷㜳㤵㈳戹㑦㥤㉥扥昴搶搷扦晤攲㌷㥦㥡晣攷ㅦ扣昲捡㌷扦昳攲㥢㍦昸敡搲攴㕦㝤昱㡢㕦㍢昷摡㥢摦扥挷晥㐲收㑦扥㍦昷㠵攷㈶㙥㍤昷慣㝤昵攳㘷㥥晢昴㌳㤷㈷㉥ㅤㄸ换㘶㠷㠶㍥㜲昰慦敦晤㘸昹捥戳㝦㉡晥攲㕢敦昵㠵摡ㅦ㝥挰晣㈳〰㤶て攳扦捣㝤㉡攵昱〶㉡戰㌴㙡㠷愸㙥㔸ㅡ搴戵㌲㜷慡㐶晤㌱㉡昰㠳戸〴摦㑢㌹挱㜹ち昳攷㔳捣㑦愳㈱㡦摢㑡づ㔵ㅤ攷扡㍢㠶晦て敥つ㡣〱</t>
  </si>
  <si>
    <t>㜸〱敤㕣㝢㤸ㅣ㔵㤵敦摢㌳㕤搳户㘷㈶摤㄰ㅥ㈲慦ㄱ㠳〲ㄳ挷㑣ㅥ㠶㠸㌱捣㈳㡦㠱挹㠳㑣〲戲㡢づ㌵摤㔵㤹㈶摤㕤愱慢㈶㤹㐱ㄴ㔶㜴㕤㘱㜷昱ぢち昲ㄲㄶ㔴扥愰㉥〲㉡昸㕡㐱挴挷ㅡ㥦慢㈲敥㐳㐴搶搷慡愰㉢敡敥敡㘶㝦扦㔳㔵㍤搵搵㍤㤳㘱㠸摦收て㡢捣愹㜳捦㍤昷㜵敥扤攷㥥㜳敡㌶〹㤵㐸㈴づ攰攱㥢㑦㉢㤱ㄳ㐶愶㕣捦㉡昷っ㌸愵㤲㤵昷㡡㑥挵敤改慢㔶捤愹攱愲敢戵㠰挱ㄸ㉤㈲摦㑤㡤扡挵换慣昴攸㙥慢敡㠲㈹㤵㐸愴搳㍡挹晣攰㉦ㄷ㈶㌴㑢改㔶〲㜰㈵㌴ㄹ㜴ㅢ㐱ㅡ愰㐳〳㙣ㅢ攸摦㍣㜶〹㥡ㅢ昱㥣慡戵戸敢㝣扦搲搵扤扤㍤扤㍤㑢㤷慤敡敤㔹戲戸㙢㘰愲攴㑤㔴慤搵ㄵ㙢挲慢㥡愵挵㕤㕢㈶挶㑡挵晣戹搶搴㌶㘷愷㔵㔹㙤㡤㉤㔹㌶㘶㉥㍦戳㜷昹㡡ㄵ昶慡㔵㘷㜶㘴㔰昳愶㠱晥㉤㔵换㜶て㔵㥤敤慣㜳昳㐰㝦捦㈶换㍢㔴㜵㜶愰㑥㔴㌹攸㤴捤㘲攵㄰㔵㥡愲搰㔷っ㕡昹㈲㘷挷戲慡挵捡㡥ㅥ㜴扢㑥搰㐸慤散改㜳摤㠹昲㉥㑥昴㠰㔵㉡㙤戵㙣捥㡡㉥て扡摥ㄶ戳㕡㜶㍢捡㤴㥦㔵戵㉡㜹换㕤㔰㕥㍢㤹户㑡〱愳㥢㉥㥦㙦㔶㌷㤹㘵慢㤵㐸戶散捦攱㔰挱慡㜸㐵㙦慡戳扣摤戵戶㥡㤵ㅤㄶ㔹㔲攵昵ㄳ挵㠲㙡㙤挵扦㐴换㑢㥢昵㑣㈶ち晤㈹て㡣㥢㔵㑦㔲㥣挲摥㘶扣㤱攵㈲愳愸敢ㄷ㤷㔴㔷慣ㄴ攷㙣愴㔸㍥搷慡㔶慣ㄲㅢ攱㑣㜶挷㤸㐴㐰晥㍣搴㈴ㄵづ㠷戳愴摡㠳摤挱戱戰ㄵ愳ㄳ㈰㍢㜸愱攵㙥㜲ㄶ㙦愹㍡㘳慢㤷昴慣搲ぢ㐰搴㔹㘶攷〰㕡㌶㕤㌸愰㡦㈰改㐸〰搵晡㜳㙣戹㘸㍤散㐸㜲搴㑣㡥㡥㈵㐷昳挹搱㐲㜲搴㑡㡥摡挹搱ㅤ挹搱昱攴㘸㌱㌹㝡㐹㜲㜴㈷㜸挲㈷摤搶㤶っ㥥愷晦㜹㐹攷摦扦㜱㜱晦摦㕣愴户㍦㝡挹挰昷ㄵ㜷㤹㙣搲愳㠰攴㘲晤㕡愹㡦〶㔵ㅦ〳㘰ㅣぢ搰戶挱㤹㜰㍤愷愲㕦㐰昲㜱〰㑡晤㄰㥤㘳〷慦㝤挵昶て㘵敦搹㝦捥晢㝥搲㍦㜲愰晢㍤㥦㔵摣扡㔲昳昱㐰攲㌵慦搰㈷戰㡡ㄳ〱㡣㤳〰㤲挳㝤晡㘴㔲扡〰㤴晡㕥㔰改昹㜷晣攷㤳㑦㘶捦ㅦ晥挰㥢慥戹㍡㝢㥡㜷㘵㡡慡㘰㔹戳㌹㠸㑦敦㍡愸㠵扣改㝡挱捡愳昶㌸戴ぢ昳攰敢㜲㕤㌵晦挷㕦㤷㘸攴㤰慣㑢㝤ち㈴愴㕦っ㘰㉣〲挸慥㥤摣〵敤㙡ㄵ扡戶㥡ㅥ㌴㠱㍥㤵搹㉦〱㔰敡昱㘰㜲ㅥ㈹摤戰昱㥡㌷㉣摥昰挰挴户ㅦ昸挱つ愷㕣慦㈸㘴㤹昱搳㠰挴㘶㝣攵ち㝤㍡慢㌸〳挰攸〶㘸ㅢㄸ㉦收捤ㅤ㡥㕥㑣昲换〰㤴晡㐶㔰昳摤慦晡挹㡦慥晡捤扥扥扦摢㙢昷㍥晢攰㑤㙦㑣㔱挳㉣㥤换戴て㌸搵慡㔵㐲㤷㥤ちㄴㄳ㌷摣㜱攵㘹㝤搵㝢㠱㔳摤改㡥㕢㤶挷敤㤸㡢收㤰㄰㘵㕤㍡㈳敢㔲戲㜶㤴〷ㅣ换戶㡢昹㈲㔴搷搱㐱〲扡ㄳ㈹戴㡢挳㘸㥢ㄳ㔳㝤捤㤴㕢ぢ㥥㐴ㄲ摡慤㙥㜷㐷㌴挶㑣㜴㘳㝥㉡慥㐱ㅢ愹慦〷ㄲ㝦扣晦㝢敦扤晦攴㡦昶摤㌲收㕥昶挴㕥换㔱㕦ぢ㌲ㅡㄴ挶㔷㘷㉡昱㤵ㄹ㈶敦摡捦㍣㝢摡㐵搷㝥㘳㑤㐶㉦挳㜴㈴搴晥㠰敦㍢㤷㥦㜹搶昶捦摤戸昱慥挷㕥晥搴〹㙡摦㤱ㅤ㉢㤰㝢㕥㌰昸挱慡戹〷换㙥晡㙣㕢摡戳㠴晦ㅤ晣㔰挷㤹㙥慦戰㔷摡扤扤㠵ㄵ㑢捣㘵㘶㡡扡㜵慥愷〷戵㙦㠷㝤㐱戱㔲㜰昶挸㜱㜲㐲扦改㕡搳扢戸㍢挸敢㜷㈶㉡〵昷昸收㤹㈳㥥改㔹㉦㡣攷㑤㔷搲㔰㙣〴㠷慤攵㑡㝢㈷挵㡢㥤㙦㤶㈶慣扥挹愲㥦㝤㘲㉣ㅢ㐷慤㌳㌶㜳敥扡慡㜵㘹㉤户愱㐷㝤㌰搶㜶㑢摤つ愳昴戳晣㝥㜵つ㡣㍢慥㔵㤱敥㜵㤷户ㄴ昳㍢慤敡㠸㐵㔳捦㉡挸㔰㡦㘶㔶㜰摥㜷㙦慥㘰愰㌸挱ぢ愷㐴愹昶摡㐹捦慡ㄴ慣〲晡扢换慡㝡㔳摢捣戱㤲㜵㑣ㅤ㡢摦㈶㌲㡥慢㈳慦㜳昲ㄳ敥㠰㔳昱慡㑥愹㍥愷慦戰摢㠴㡤㔱搸攸ㄴ㉣㤸〸慤㝣ㄲ㉡搱搲愲㔴攲㡣㘶捡㠲昵扡㍤㌲ㄱ㤱㈹愶挵昰㠲晡㘵搷戳ㄵ愳挳㈸㑡ㄶ搷㘴㜲搱㐱㉡㤳㝡㔹捤改㌳㌳㐶挶㐴扢㤸摣愷捤捣㉤㝤慣捤摣ㅦ㤷㌹㤹㕣ㄸ㡣㝥敤㙥愸慦つ㘶愵㔰戲慡戳㕡昵㡡㍤搲慦〰㐸㝤ㄱ扢㜹㐶改搱戸㔰㤳㙡㉡戵愷㔸昰挶㡤㜱慢戸㘳摣〳つ㤶㝦㍡㑤搱㌶㍣晡㑣㤰昴㉡㠲㔷〲㘴㌲〹攳㉣㌲ㄹㄹ晤㉡㍦㥤愲㤹昴摣搵ㅦ㝤ぢ㉤ㄶ㈵捣㝦㌷㔵㠶㝤攰戶戴㌴ㅢ攵〶搳ㅤ昷戸㍣㘷捤攴搱愲㔷ㄳ扣ㅡ㈰㐵㙢敤愰〶㈴㝢摥㑡㍢戹戳㍣㘸搹㈶扣ㄳ搹摤捡㑣㤵㝤㠳㜷搰㜲昳㥡㤶昱㄰昶捡愴〱っ㥢㥦㐷㑤挵戳㈶扤㐱搳㌳摢捡戰戱㌱㑢ㅡ㑣摤㔲捡挷㔸戲㔳㘸㘱改㑣㤰㐲つ㌹㐱㈳戵戴ぢ挱慦〹ㅢ〷晢㈵搱ㄲ挰搹〷㠱扥搳摡㌰攲ぢ扤摥㔶㠶〹㕦㔸㙦㔵戶㑤敤戲㕣戲愷㡤㔹㐵ㄹ摦㕥慣㙣㜳㝥㙣扢㔷㉣戹㍤攸改晡慡㌳戱敢㔰搶挳扡昴ㅡ㠰昰㐹㍤㠴㔵㍣昷㌱搱敢㙤摢捤戹ㄹㅤ㑤愴㔹ㅢ㈹㥡㠷㠷收㙡㐵㘵〷昰㤲㐷て攰㤵㤹㉤㉦㐵㈳晦戹昸ㄵ㌴慣㍢捡㤰搰戶慡㈵㥥㔲㕡ㄲ㤰㜶㘷㤹㔶换㤸攳散攴㝡㕡㈰愹㥡戹搳ㅥ㜸㕢㌴㕦㤴㔲㉤㌳ㅡㅤ昴㕢㡣昵〰㥤㝤愵㔲㔷㔸愳㙢㙣〰愹〵㝥㤰㌱〴攴愸挱㡤㕤㥢慣ㅤ㡥㔷ㄴ㘳换敤㤹㉣戹㤳敡愳ㄸ㌹㥤㠱〶㜳攲㈳㐱㐶㠳㌹㐱〷㐳扣㥦㘱㈰敡㝥戰㔱愳〰慦㝦昴㈶愴昵㘶㠲㉤〰搰ぢ㈲㘹愸㠵慤㝥㔲搱㐹攱〶搳㈳〴摢〰ㄴ扤ㄴ㜱愳戶〳〹ㅦ㜵㌷敡攷㝣换㥣搱慢㘹㥣戳ぢ㐱捤攸㔹昲ㄴ㝤ㅦ捥㥢愶㥣㌴㈵愳㈹ㄵ㜵㍢㉡㙥㉡㠰摢㠲㡣〶㌷㠹㝥㤰〸㘰㡣攵㙦〵㕢㜳〱ㄴ搸㠶㐵㘰〳㐴〴㌰敥㈷ㄵ㝤㈹ㄱ㐰㤱㑣㤷〰㈸㝡㔴㈲㠰㥤㐰挲㐷扤〳㙤搴〴㐰攷慢㔱〰づ愸ㄹ㍤㑢㥥敡〲㐷㌳〱㕣ㅤ㡣戳㘱〵扣㉤挸㘸㜰改攸㜸捣㘲㥦搵㜹㔱㜴㔲敢散戳づ㝢㕤戱攴㔹㔵㌹㠲戳㌶㕥㝥晣㐲搲㥤㌴㍢慡㘶摥㡦っㅣ㘵て挰昲㐰挰挴㥢㥡戶挵ㅡ㉣ㅦ摦㌰昸㤳㝤㜷搸搹㜷㘲摤搵搹㜸戳搸㑦㔸㌴㌱ぢ㙦㜶收挸㈲愲㘹搳㔴ㅢ换㤲敡㐱捤昵㡢㡣晣昱愳㐳愲㐲㌵晥攸㈲㈴昷㤲㤹敤㍥㉥昶挶㐵捡㐲㌳摡㔸㝦戲㔰㥢挵㥤㝤ぢ㜵ㄲ㠲搳㔳〴㤷ㄱ扣㥥攰㜲〰㜵㔵愰㘶ㄷ挳㉣㉣㠳昰㐹扣ㅦ㤳〳攱㡤攴戹㠲攰㑡㠰㠸㥡㝤ㄳ㤲挶㔵〰搹㌰戴搴攵㉦戱㑣㐲㌱㙣㈲慡昷捤㐰昴㕢〰㍡晥ㄲ㘰搳〶慢〴㙦攷㔰㠵㤲㔳㡣挱捣㙥㥦㘱晤㔰㈹ㅦ㔳ㅥ㤹慡攴挷慢㑥〵ㄱ㜷㥡㡤㝤㜹挴㘲㕤㘵ㅡ攵㘱㘷㘰挲㌳捡ㅢ㡡㜸㜵㤴户㕡扢㉣搳ㅢ㠰㌷ぢ㥢㜴ㄸ攱㌲戱㌸㠷ち㤳晦㥦ㄶ㘹㠲㙥〳愲㐱搳㐶愹㡡敦㕥摦㌶っ挴摢㌳攸㈰慥㙦挹㌷〷㡡摤㌰攰㕤ㅣ㠶㈶㘷㐲扦ㄵ扤扢敤㤷㜷㥦㜵敡慤昷ㅣ〸摥㔷㘰㈵捡愳ㄷ㈱戳昱㈴扥ㅡ搴捣㙣㜹㡡㐱戹摡㐹㙣㕣㡢㔴ぢ㤶㠱㙦㡥㌸愸扡愹㌹㔲〹㌲ㅡ㘲㜸愷愳扣㤸㈳搷〱㔱㈵戰㌵㌷㐷摥㠹㙣㝤㍤挱つ〰㤱㝤㜲愳㥦㔴㘷攰㉤㝢攲㈶㌲摤っ愰ㄸ改ㄳ㜳攴ㄶ㈰攱愳昲㘸愳㘶㡥㜴㠳摣㈸㠴摢㐱捤攸㔹昲ㄴ攳㠷㌵㈱㐴散戱ぢ㘷ㄲ挰㙢㠲㡣㜸愸㔱㌱㐸㈵晤摥〷㐴摦つ㤰愲愳晢ㅣ〲ち㜴〸戴㝤㝥搱摡㐳て㘸㠱㡤㡦ㅡ〳っ㥢㡢扢搶㘹て㍡㥢ㅣ㙦戰攸敥㉡㤹㔳ぢ敤〰戹㘰摣慡㈰㤸㔲㐵㑣㈵㐶㜳㜶敤戲ち摡ㅥ㜱㈶慡㜹㙢㘸昰㜰〸戶㘰㝣㤸㑤㠹戳㈴攱㐹愸昹挵て戰挳ㄵㄶづ㥥㐴㡡㕥㝦摣つ㡣ㅣ愲搳昶ㅡ㝤慣散戴㐴户ㄵ扤㤲搵㙥㑢扥攰㘹ㅢ㔲㐴㠴慡搰㘶㙦ㅢ㠷㝢㌴搸㘹慦慦ㄶぢ愵㘲挵攲㘴挰〶攴㤷愲㘱㙢〷愲㔱㕢ㅣ户挸㐰㜱愷扤慤㙡㔶摣㕤㜴慣昳㔳㐷搶愵㐴ㅦ愶散晥㘲挵㐵㌳㌲㡢挴戳昶挸戸戳〷㕦㍣㈷捡㤵昵收㉥昷戰㤸ㄵ㥥㕦晥㈳㔳愳㤲㉡㤹㔴改㘴㝡扥昳㘳扣ㅦ戵㉤挴㤷慡㤷㙤㜲扡戰㑥扤㙡㜱㙣㠲〲㤳㐶㤶〲戶ㄲ挸ㅣ㈶㔲慢㠰捤㘲〷搱ㅡち㘲㠴㡣㝦戱慦㜵摦㘳㥡㠶㘲㙡㥦㤱㘹〱改て戰捣〷〱捥㔹扦㝤㘸㍡㌲晣扣㍥昹愶ㄸ㘵㡡㥦㉥昱㤵㔷ぢ挴㠹戳敡㉦㈱搲戸愲戰㌳戱ㄲ㤸㡡㉦换㡣㉤㍣㕣愱ぢ愶搱㜵㠸攵㜴搸挳收㤸㔵㠲ㅤ㔱㌶扤〵㝥㠲㌶㘱搹㉣戹㐱摥㠰㔳㉥㥢㕣㜲㕣慥㈳㜹戳㘴愵敤扥〹捦搹㔸慣㘸ㅢ㐰搶㘵㐰㌲㈷㐱㌲㈷㠵搴㘱㙦㘵㘸㕡㜰搶攵散㌰慢㐵㙦扣㕣捣愷㤹㘰昸昸戰㔸慢搰ㅦ㜲捡㐳晡㝣㐲㕤ㄲ户㙥晣㜳ㅥ搳摤〳㕢㡢愲攳昴㘳㐵㈷㤵㠱晦搴㍣㈳㤷搰㍣㜲挶攸㝢㔰㕢ち愶㥦愸㈲扣ㄲ㠹㘷挲扢つ捦㕣㠱㈵㉡捡㐹㌱昰挸昵慡㍦ㄴ㈰㑣戴㌲昶㌷㙢㔸㡢㕦挳㌲挳㡥㔹㔸〷て搴愹戶〵㔷ㄴ搲㤸㕡慡㥡㙡㡥㠱挶〱挴慥ㄱㄳ摦㕤㉣㔸搵㌴〹㈳戰搸㕡ㄹ愲㌴晣㌹愴㙣ㄲ愹㔴㝢扡㔹㕢㐳㘱㕤㡢㠲〸㙥昴づ挶㔰㐳晤㍦㍢敦捣㌵攸ㄴ㠶㈵㐷搴扤㐰昵㝤〰㡡㈱㑣㡥㈷挶㜰㍦ㄹ㍥っ㤰㘲戱昸摣搴挷晣㄰ㄹ搴㘰㙡㤵㡦晢㡣㐶愶ㄱ戹㤳㌰㘶㑡〶搲ㅥ〹㍦ㅡ㝥攴㌱ㅤ摥ㄸ㌰㐶戰捡慤㐲挶搷慦戴㔷㘹晣㈵昱㘱㉣㤹㌶攲愱㠱㠶㘶㔱㔹㜹挴㤲戸愴攲戸㡣㡦〰戴㜳戳愰晥㔱㝥㑡㡦挷攴㌲ㄹ晤〰㜸ㄲㄹ挵攰㕣㌸㜰慥挷㐰㌲て〲搵ㅦ〳㔰㡣㑡昱昸㡦ㅣ㔶㡡愱㈸ㅥ㔸〹攳攳〰㜳㔵㤰㙡㌳㤸愹㈴昵㈷〰ㄴ愳㔸搴㍤戵戵昸㈹攰〷㕦㡢㕢㔹〲㝦晡ㅦ〲㠴〹挵㤰㔷㌸っ愰攱㌰㍥つ㔴㍦〴愰ㄸづ㙢挲昰㌰ㄹ㍥㐳㠶敤〰㥣㘴攳ㄱ㠰㙣㈸扣昰㜳㝦ㄳ〱㍥ち㍥〸昰㐲挰戰攲㠸〰㍦〷戲晥㍣㠰ㅡ〳㠸ぢ戰〰㥡㉦挰㉦〰㥢戳〰ㄹ晣ㄲ〱㝥ㄱ㠸戲〱敡〴昸㈵㄰づ㉥㐰㐶换㐴㠰晢〳㐴〴㔸㐴㈲ㅣ〶〹挱㍡昸㌲㔰晤ㄵ㌲㕥搲㥣攱慢㘴昸ㅡㄹ㜶〲㠸〰扦づ㈴ㄳち㄰户ㅡ㥡挸敥㥦挰〲搹㌹㠰㘱愳ㄱ搹㝤ㄳ㘴晤㉤㠰搴㈴挰㉣㘷ㄳ慣晣㐸㤰㠳㐶扢㘱㙦慦ㄴ㍤ㅣㅢ㙣㝦㕤搱挳〶攸戰〱㠰㑡㌴攲㠵㜲㥣㐴ち㜵搷捣搴㤳ㅢ戳敡散搶㤳ㅡ昳愳㠶散愲㈶搹扥㠹ㅢ戱㙣て挶㈴愶㙥㤳㍥ㅥ㑥戶慦昲扤搳挰晣㔵愷捥ㅣ换㠹挸㥤收换昳戰㤴㡤㙦愳㍣ㄶ挵㘳〰㉤ち换ㄷち散㍢挰㘹㌹㑦攱㍤晢ㅡ㠹挴戶愸ㅥ㌳戴㥥㝤㕡㘷㄰㍣ㅤ慡戸㌸㝦㌲㐱ち搶挵㠲〰摤㍣攱搵攵㤸㤳ぢ㠳ㅣ㝣ㄹ搸㕣㠱㑤㤸㌷慢㠵挳挴愰愰㜰昸改㔷㠹㙤㌰㑦㥦〴㤵昰㠹㤸〱㜰㍣ㅦ〷㠵戲扥っ敦攷ㄲㅡ捣㠲扦㤳攲慥㐵っ搳㑣㙤戴捣㡡捣挲㠸㔷ㄸ戴㜶㡢㠳戸挵㠲㜷㠷㑢㜰㈵㙢愱ㄴ愸㈵攵昰搴㜶摦㤸ぢ㘷挳愳㈵ㄹ㘰戲搳戵扤㔵㙥扢散戶㘰昸〵搸㤶扣㠷㐰㜸慤〲㝥愲㍦㝣㘶〸ㄲ㘹つ㘶挹㥦㈷㘳㤶挵㕢㍦〸㙥愲㜹捥㉡㔴扡㉤捦㉦搶愸㥢㙥攴戳㙦㑤㈲㐴〲ㄷ昴昵愸㝥ㄶ晦〵捡㌶ㅡ挷攵㑥㕡ㄸ㝥㕥昰㔵㥣㘸慦㡥㤰㐶㈷愷㤳捥㘸㤵搷愷㜸ぢ㉤换慤㔳㠲ㄵ攸攱摥㔳愹㌴戵挰ㅥ慡攴㑢ㄳ〵㑢㥣㠱㔰㘹㡢㑦㜰㔸捣㤷㕣敥昵攷㙡ㄶ戹〴㐲ㄹ挲つ摦昰㕥挳晣㈳〲晡扢㄰慢㥣㤸愸㈳愳晦〵㈹敥㍢㠶㙣攷ㄵ㌴㍦㜲晡㤳㡦㕣㉢㠵㙡㙢㈰㔱愷㌱昲㔹㡢扢换㡥㡢戰つ㍢挳づ㈳ちㄱ搲㠶愲㑦㍡㉣收〹挲昱ㄵ㥦㘱挰㈵㥡攷づ㘱㈵搰㝡昲㑡㍣㜳㐵昰㠶㐱攳扢㐰㡣㡡晢ㄶ摢扦〲㌳㜰㈵〸敢㕡っ㈹㐶〰㤲搳㘱〰挵愲㘲愴晤ㅢ㄰㜵㈵㠰㙦愴昹搳慡㥦〰攱攰㐶ㅡ㘳敤㘲愴㝤㍦㐰㤸㔰㙦〶〸敤㈵愰攸ㅡ㜷愱㝥㤲攰〷〰敡㉤〰㑤ㄸ㥥㈲挳扦〳愴ㄸ㝦㡤敢㥢ㄹ㐳挹㉤㉣㔱愶㌷㤲㉥搳㉢挳㙥㌵㜰ㄵ〳愱㜲㜸㜶㐶㝢㥡愱㘶晤㐳㠰㉦敦摦捦㔶ㄳ敡㙡㠰戰晤㠸㐱昷㈳㤰昵㡦挹㜰ㅤ㐰摣ㄸ㝥㈷㘸扥㘸㝦〲㙣捥挶昰昵㘰ㄶ㌹晦ㄴ㠸㘲っ戶捥ㄸ晥ㄹ〸〷㤷昳㡤㉣㡢㍦晤昳〰ㄱ㌹摦㠴㐴㌸っ愰愱㥣㝦〱㔴㍦つ愰㙥〶㘸挲昰っㄹ㝥㐹〶挶㜷戱㜶ㄲ挶慦〰㙡摥㐴㜸攱戳㠹㐵晣㙢昰挱㈲扥ㅤ㌰慣㤸摥㘴㌰挳捦〲搵扦〱㔰晢㈲っ㐰㐳㠶摦〲搵扦〳㔰㜷〳㠴㌵〰つㄹ晥ぢ愸晥㙦〰挵㈰㤲っ昹㝦〲㠴㠹搴㍤〰㜱晦戶㈱昶㈰㔳㙡㌳ち㌱攲㑤㤵㄰昹㈱㑡㝦搷挷戸㐶㘰㐳㠱〶㉦摣愹㐲㝤戶挶㍦摡搵捡慥㐰㝢敤㐷挵㉥㥤㐹㌱收㌰挸㤱㙡㐵㠰㝡挶昲散昴昴つㄴ㤶攱㘳晣〱攰愸㡤挵㝣搵㜱ㅤ摢敢ㅡ㐱㔴戳㡢㤷昸攰㉢㉤改㑢㈵㔱㘳搳㌶㌹戰搶ち慦摣敦收愵㤶捣捥㡡戳愷㈲扤㐹戹扣换㈸昲㙡㙢㘳㌳㍣㠴攵㜹㌱愴㤸㘳㐰㠴㠵昵〱㠰捥㤶ㅣ㈳ち㝣㜲昷昹敦㐴㡥㈱〴㍥戹て晢敦㐴㡡㥥昷㕣㝤㝡搶慤挶㔴㕥ㄵ㤴搵摡搶搶㘰㙤㌷挴〲㙡㔷㡥っ㠳扡㈱㤵挰㤰攳㈶㝡昳㐲昵ㄲ㘵攱㘳昱愷ㄹ㠸搰㐹㠰㑣敥㐱愴愹ㄳっ㤸攰㠹㈳〶晡㐷敢㝦扣㘰昰扣散〰㔹捥て㕣〲㜶㡤ㄴ㈸ぢ㐰㠹挴㍥㜳ㅦぢ㙡搱〶㌲攵捡扦㕣晥㔷㥦〰ㅤ㤴㠴搶㠰㐴搸㤴晡ㄴ〰搷愶晡捤晦ㅥ㌸挰ㄵ〱㍣愱㌹捤㥣㔱昵㙢㔰㌹慢昵戳挲搰㠰捣㑡㈷敡挱慣㝣㕡搸㌱〷て㠵挸挳㈱㐲摦㥦㡦㝡ㄴ㠰㌳愳㝥㠵㉡㈹㌵ㄹ㝤ㄶㄵ攸ㅣ㐰㈶昷㌹㘴戲㑢㥡愳搷ㅣ慢收昰㜲㜴昲㠵㝥ㄴ㐹挷㤰攳㘸〰昵㐵〲愶㡥〵㈴㈲攳昹ㄲ㄰ㄹ捦㡦㥢㡥攷㠷㑤挷㐳㑦㕤挶㜳㍣敡挱㜸攸㤵戳㐶攳〴挰㔳〷晡〷戶㡥慥㕣扥㘲改捡挲昲㌳昳慢昲收昲攵㘶慦㘹㉤㝤挵昲愵换㝢㤷㉣ㅦ㕢㌵戶㜴㙣㉣㈷㑥㍣捡攸ㄳ㔱㈶昷搵愰〶㝤ㄲ㔳攲扦㠷㜹㡡捥戹㐸攲㠹愸㈴㕥〴㐶㝤ち㐰㈶㐷晦扣㤹㈴扥ㄵ搲㕦㐲摥ㄳ㔹攱〹〰愹挷〰攲㙢㌰ㄲ㘱㡥戸㠹㌸㔷ㄲ戹㠸敦㉥慢昹〸晢扣〹戳㠴㕦挷㙣㠶晤攸㤱㜴㌸㔸ㅤ慤扥ㄵ㝦搰㡤㉣㐳昸昳搷㜲㍦挵㘵㔰扦て㠳戱挹㝤挱昹搹㌰㤹搴㘳㤸戱戹戵㠲ㄹ㡡攸㑦昶㡥㌳㥡搱㘷㜰㠶昱㐱晦㍢㐸㤱㐷㜷〳ㄲ㤱扦挷㐳敡㘲㈶㠳㈷昵㕤㈰㜳㌷㤰㔹㜲攱㜴㤸㤶〱昹敥ㄲ㝣㠵㌹㝣晦㜸ㄹ捡㉡摡挴慣㐳㐷晢愰挴搸㈲昵攵攴〱㈲扢敤〹㈰戲摢扥ㄶ搹㙤㐶㉦昲㘷㍣㈴搴㔷㥡㙥挱敦愳㈶搹㠲换㔰ㄸ㕢㤰㌶ㄷ㥦摣て晣㜷㈲昷㔴㠸搰搰攲㤳愵㘹㐴挵㘴㌰㜵㈸㥦ㅣつ慡㘶㍢㤰㌶㤶搰㔷愲㤷昲㕢ㄶ昹㔵㡢晡㈹攸愰攰㑡㌱㈰ㄱ㤱づ㑤㈴㤱捥愳ㄱ改㑣敢搶㐷㥡ち㠲㠶㤲〸攲搵愸〷㠲愰㔱挴㈷昷戴晦㑥攴㘸〵昱挹搱ㄲ攲愳㘸摣㠸㐶㜹ㄸ㔵搶㜴敢搹愸㐰昷〱㘴㜲捦㠲愱搹㜸㘸昲〸㝤㉤㜹捦㐰㑡㝥㐳㤳晢㉤㌰㍥㌹㥡㍣㝣㜲戴㙦昸攴㘸攳昰挹搱扣㤱㡥㙥㤰㡥愶㜸㜲㥣㌵㜳戰㉡㜲㐴㜵挳愵慢扢慢扦ㄶ㜷敦愷㤲㈸摦㠲敦ㄲ㝥㌴扦㌵昹捡昹搵㐵㝤挰㐵挱扦搴〳㤰挷昳愸〷〳㡢㙣㘲搶㜸㌲晥昴㌹愰㘷㜹㙥㜳昸戱挵昷捣ㅡ搰昸㥣㉤㌰㤱㍥㍢换挳㕤㌸㕦慢㕥戴户㉦昵挴ㄵ昱ぢㅡ㌰敦昱晣㙣つ挲㑡捤敦ㄸ摣㠷㘱㌴扤㘴㜱㙦㤰ㄱ扦昴㥡攳ㄹ㉦㤳戳〵㐸㘷㡢攲㐱捤〹㔲昷愰〴愵㈲〳搹ち㙡㤶㐷昰摣〶挲㜳㝡搶㠱㘴ㅥ扢㜳搷敡捣搳㙢ㄴ㡦敡㈳搱㕣晣昲敡摤㌳つ㘴㕦㤰ㄱ扦扣㥡攳攱㉥〳㜹つ㄰っ㠴㈷戴っ攴慥攸㐰晥っ搴ㄴて摥愶㑥㝣晣㤷㝢搱ㅦ㘶㜲晡㡥㉥て戹㌰愷攴㌷㔵㝤戵㕦㠷ㅥㄱ㥡㔹摤攱愵晥㔳愷㈹㘱㡣㉣㉣戶戹㕡㉢㠷㑢昲㌰㜱㤱搱捤㥦〰ㅣ㍤㥤㡡㝣㥦㍡㝥㥡㡡搰㈸〲㌶㔶㈱慣搱㐵㜸戱㌵搹搲㜰㈱㐹づ昴攰㜷愰晣㈰挵摡昰㠳㤵愱㐲〷㐶㜰㝣㤳慦㜳晤㐵㑦扥㙥搳捤㔱㥡㤶㡣㜱ㄱ挵戴㝡搱摡㐵换㔲㜷㐲㝣㜱㐷㜵挶㈶㔰㉣戲て搸㈰㌷㙢㐶扦づㄹ㡡ㄶづ㙢㈳㈹㑢㉢㘶㙥㡢㠹愶捥慣㡢愹ㄶ㑦愳戵搳㙣㌱扤㍢㔸㌳つㄷ㠱㙦つ㌲攲ㄷ㠱ㄵて㕦晣㑢攸〲㈰昵ㅥ晦㜲㍣㠱㘵㠹搱つ㠱挶つ捦㍤㈵挷㈱搹㙢ㄴ戲昳〰ㄴ昶ㅤ挲慥㜸㘰挹㡡㝣ㄷ㥡慤㙤慤㈲愸㡡愷挴㜴捦慦㘵㔵㐳〰敡扡㤹㝡扥㌷挸㠸㕦㥡捡昱㕣㤱㐶ㅤ㈰搸〶㍣ㅣ愴搱户㐷ㅢ扤ㄴ搴㉣搵扥〸ㄶ㉤㐵㥥㈶㡡㠹㘷㠳㜰捥愴㤸晣攲㍦㕥愳㜸㍣㑣て㘴〳攸晥㐰慥㤹㘹㈰㔷〷ㄹ昱换㑦㈹ㅥㄶ〷扢改ㄴ昹戵㕡ㄶ㑤愵㙣扡挰敤戶㑦ㄶ晤㉥㠱㑥昱ㅦ㍢㜰㌱愱㡡摦㡢つ攳晥つ慥㈳攰攷搴㠱搳㠴㝢㌹㡣慣㠴㥦扥戵愴㔸搸戰㌷㔷昱㉤扣捤ㅥ㜲ㄱ㉡㉦愴昱㝢ㄷて昷扢㉢㠷㠳搱ぢ㡦扥㤵晢〸㉢㤳ㅦㅡ㤲㑤㥤㘹㝡挹㑤户慥㝣㠱敢㤹㤶㐷ㄸ㉥㑤昲㍥挳晣㑣㕥㘳て收㉢っㄹㄵ㈲㌷㜴㤲敡慦㌰挵扥㙢㜸愵㉣㐵昴㉡㠹扢戰攰㤷摢㜱戲搱〰㌲晡昵㈴㌱㈴㈳㈰㤱攲昱ㄹㅦㄸ㐳ㅢ敢㌸昲搸て戹摡摢㌹摡昰㔱㍣捤戸㠲㡣㌷〰㌴敦搶㥢㥡㜶㡢㜷㉤㘲摤晡ぢ㤲愶扢愵㜸ㄸ戲㙢攱愳㜸攲㐸㘳㔷〱㘹摥搸攵㑤ㅢ㝢ぢ昸㘳㡤扤㤵愴㐸㘳㍣戰愲㡤戵㔲㤵捥愶挵愹愹摡捡愳㈶晦户ㄷ改昲㘸挹慡散昰挶㙢晦慢ぢ昸㜵戸㤱慡摦㠶㑡㈸㐴晥攵愸攳㐴㘵㕣つ㐴㕦㐳昰搷〰ㄹ㐵㌵㈷扡挳㐵敦愹戰㡥〰㝢ㅡ㐷づㄵ㥡っ昸㙦㠱㑣㕦㐲摥捤昳捣㑤慡㑢挳挱晥挷搲攳㔸ㅥて㈶晣敤攰搵㔴㙤㑡ㄶ㉥㈷㝣㉦㐹㤱挱㔲ㄷ㜲戰摢㙥晣昸搹㝦㔸昶摡㍥㐵㈵㈶つ扤〳㐸㜳挹敥っㅢ㑢㐴㔷搷昵攰㡦㐹昶㕤㈴㐵ㅡ愳づ㡣㑡㌶挵ㄵ㌹攷敤〲摥昹㍡㑦㌷愱慣攲㕡㘷ㅤ晡收〰㘱㐲㜱昵挹挶戸㠵㔴㉥㍣㤲昵慤〱挲㠴攲愲ㄱ㥥㜷㤳捡昵㐲戲扥㉤㐰㤸挸㜲㝥㠹愴戹ㅡㄴ攷㔵收昱攲㘰ㅥ㕦挵慣愴愱㌸搷㤲㌱ㅡ㘴慣㤶っ愵㌸晦㤲昱扡㈰㘳つ㌲昴㥤愰㉡㑥愳㌴晦ㅥ愶㌸㠳昸㤷搰敦つ㄰㈶ㄴ愵㉦㍣敦㈳㤵㠲㈷㔹摦ㄵ㈰㑣㈸㤱〲愹攱㤹〹㍣㤱愳㌴㘴㉤敥〳㠲攳㑢攴搰挰㐵㜹〸搷晢㝤㉥㤱㐴〳ㄷ㈵㈲㕣ㅦㄴ慥㉣扢㝦〱戸㤲㤳㉡㝦㜱攱攲㡢㝦㤷㙤敤㝡㘱敢㙢捥敥戸昱㠹㝦㝣㜲敦㌷㉦㕡晤愳摦摦㜲换㌷㥦摡扢晦昷㥦ㅣ㕢晤昹㍢敥昸散㌹户敤㝦昲㐸晢昶攴㐷㝦㌷㝣晢攵扤㍢㉦扦搴摥㝥挶晡换㉦扣攴扣摥㉤㐷㜴户戴戴戵扤㜴攱ㄷ㕥㜰㕡敥捡㑢ㅦ㔴て㍦㝥㙣㐵㠹㐴ㅡ扡㐱挹㐸㌷敥㤱㙥㈸㤱㐹〳ㄷ㘵㈳㕣昷晡㕣ㅣ扦捣挰愶㘰〶晡㔱㈴㡤㑦捡ㅣ戲㘴㙣㡣㘵㜰㤴㤲㌱ㅣ换㘰扢㤲㜱㙥㉣㠳㑤㐹挶㌹昵ㄹ敤晦〷ㄱ㈵㉥晤</t>
  </si>
  <si>
    <t>Chi/NYC correl:</t>
  </si>
  <si>
    <t>Show-up probability:</t>
  </si>
  <si>
    <t>Destinationfirst</t>
  </si>
  <si>
    <t>Destination&amp;$first</t>
  </si>
  <si>
    <t>CostFirst</t>
  </si>
  <si>
    <t>ActivityFirst</t>
  </si>
  <si>
    <t>WeatherFirst</t>
  </si>
  <si>
    <t>No price</t>
  </si>
  <si>
    <t>W price</t>
  </si>
  <si>
    <t>Criteria:</t>
  </si>
  <si>
    <t>Lowest rank</t>
  </si>
  <si>
    <t>Lowest Rank</t>
  </si>
  <si>
    <t>Minimize worst rank</t>
  </si>
  <si>
    <t>Meet cost criteria</t>
  </si>
  <si>
    <t>Highest ratings</t>
  </si>
  <si>
    <t>Warm Weather</t>
  </si>
  <si>
    <t>Tiebreaker:</t>
  </si>
  <si>
    <t>Most 1 ranks</t>
  </si>
  <si>
    <t>Yes</t>
  </si>
  <si>
    <t>No</t>
  </si>
  <si>
    <t>Destination:</t>
  </si>
  <si>
    <t>Hotel:</t>
  </si>
  <si>
    <t>Star Hotel</t>
  </si>
  <si>
    <t>Choice Rating:</t>
  </si>
  <si>
    <t>Weather</t>
  </si>
  <si>
    <t>Warm</t>
  </si>
  <si>
    <t>Cold</t>
  </si>
  <si>
    <t>Sub-optimal penalty:</t>
  </si>
  <si>
    <t>Spend</t>
  </si>
  <si>
    <t>Penalty</t>
  </si>
  <si>
    <t>Trip Ratings. (1-5, with 5 being Highest)</t>
  </si>
  <si>
    <t>ChichenItza</t>
  </si>
  <si>
    <t>riosecreto</t>
  </si>
  <si>
    <t>beach_surf</t>
  </si>
  <si>
    <t>grandcanyon</t>
  </si>
  <si>
    <t>zipline_can</t>
  </si>
  <si>
    <t>SS1day</t>
  </si>
  <si>
    <t>SS2day</t>
  </si>
  <si>
    <t>bacardi</t>
  </si>
  <si>
    <t>snowcast</t>
  </si>
  <si>
    <t>tour</t>
  </si>
  <si>
    <t>deepseafishing</t>
  </si>
  <si>
    <t>iceclimb</t>
  </si>
  <si>
    <r>
      <t xml:space="preserve">Trip Ratings (total by destination) </t>
    </r>
    <r>
      <rPr>
        <b/>
        <i/>
        <sz val="11"/>
        <color theme="1"/>
        <rFont val="Calibri"/>
        <scheme val="minor"/>
      </rPr>
      <t>1-5, with 5 being Highest.</t>
    </r>
  </si>
  <si>
    <t>Ave Location Rating</t>
  </si>
  <si>
    <t>Y</t>
  </si>
  <si>
    <t>N</t>
  </si>
  <si>
    <t>High</t>
  </si>
  <si>
    <t>Low</t>
  </si>
  <si>
    <t>Average</t>
  </si>
  <si>
    <t>Min</t>
  </si>
  <si>
    <t>With Weather Penalty</t>
  </si>
  <si>
    <t>Trip</t>
  </si>
  <si>
    <t>Risk-Adjusted</t>
  </si>
  <si>
    <t>Modest Penalty</t>
  </si>
  <si>
    <t>San Juan (***)</t>
  </si>
  <si>
    <t>San Juan (****)</t>
  </si>
  <si>
    <t>Whistler (***)</t>
  </si>
  <si>
    <t>Whistler (****)</t>
  </si>
  <si>
    <t>Cancun (***)</t>
  </si>
  <si>
    <t>Cancun (****)</t>
  </si>
  <si>
    <t>Las Vegas (***)</t>
  </si>
  <si>
    <t>Las Vegas (****)</t>
  </si>
  <si>
    <t>Montreal (***)</t>
  </si>
  <si>
    <t>Montreal (****)</t>
  </si>
  <si>
    <t>BEST CHOICE BASED ON STATED PREFERENCES</t>
  </si>
  <si>
    <t>WHISTLER (****)</t>
  </si>
  <si>
    <t>MOST LIKELY CHOICE BECAUSE OF DECISION PROCESSES:</t>
  </si>
  <si>
    <t>CANCUN (***)</t>
  </si>
  <si>
    <t>BEST CHOICE TAKING INTO RISK OF PEOPLE NOT GOING:</t>
  </si>
  <si>
    <t>Rating</t>
  </si>
  <si>
    <t>Total Cost_Person</t>
  </si>
  <si>
    <t>Bacardi</t>
  </si>
  <si>
    <t>Beach_Surf</t>
  </si>
  <si>
    <t>TourOld SanJuan</t>
  </si>
  <si>
    <t>Zipline_SJ</t>
  </si>
  <si>
    <t>Museo del Arte</t>
  </si>
  <si>
    <t>Old Montreal</t>
  </si>
  <si>
    <t>Basilica</t>
  </si>
  <si>
    <t>Kayak</t>
  </si>
  <si>
    <t>Bike Tour</t>
  </si>
  <si>
    <t>Underground_Museum Archaeology</t>
  </si>
  <si>
    <t>JeanTalon Market</t>
  </si>
  <si>
    <t>LasVegas</t>
  </si>
  <si>
    <t>Mystere</t>
  </si>
  <si>
    <t>Horseback</t>
  </si>
  <si>
    <t>Grand Canyon</t>
  </si>
  <si>
    <t>Gambling_Strip</t>
  </si>
  <si>
    <t>Indoor Skydive</t>
  </si>
  <si>
    <t>SS 1day</t>
  </si>
  <si>
    <t>SS 2day</t>
  </si>
  <si>
    <t>Cultural Center</t>
  </si>
  <si>
    <t>Zipline_Whi</t>
  </si>
  <si>
    <t>Snowcat</t>
  </si>
  <si>
    <t>IceClimb</t>
  </si>
  <si>
    <t>Fishing</t>
  </si>
  <si>
    <t>Chichen Itza</t>
  </si>
  <si>
    <t>Rio Secreto</t>
  </si>
  <si>
    <t>Tour</t>
  </si>
  <si>
    <t>Zipline_Can</t>
  </si>
  <si>
    <t>FourStarCancun</t>
  </si>
  <si>
    <t>Costsquared</t>
  </si>
  <si>
    <t>_Cons</t>
  </si>
  <si>
    <t>Active</t>
  </si>
  <si>
    <t>Relax</t>
  </si>
  <si>
    <t>CostSquared</t>
  </si>
  <si>
    <t>Listed for each city are itinerary options: three days of activities that fit into the 20 hour time restraint of the trip and the total per person cost of that plan. Please rank each plan for each city based on your activity preferences and willingness to pay. Also indicate whether you prefer a 3 star or 4 star hotel in each of the cities.</t>
  </si>
  <si>
    <t>Trip Plan</t>
  </si>
  <si>
    <t>Cost</t>
  </si>
  <si>
    <t>3 star hotel</t>
  </si>
  <si>
    <t>4 star hotel</t>
  </si>
  <si>
    <t>Price</t>
  </si>
  <si>
    <t>Arrival</t>
  </si>
  <si>
    <t>11am</t>
  </si>
  <si>
    <t>Red</t>
  </si>
  <si>
    <t>eye?</t>
  </si>
  <si>
    <t>Airport to Whistler Transfer
[Pacific Coach Lines]</t>
  </si>
  <si>
    <t>Eye?</t>
  </si>
  <si>
    <t>3 Star Ratings (initial)</t>
  </si>
  <si>
    <t>4 Star Ratings (initial)</t>
  </si>
  <si>
    <t>Notes on Results</t>
  </si>
  <si>
    <t>Severe  Penalty</t>
  </si>
  <si>
    <t xml:space="preserve"> = 1</t>
  </si>
  <si>
    <t>Decision Process Choice</t>
  </si>
  <si>
    <t>Start with destination, minimize worst ranking</t>
  </si>
  <si>
    <t>Optimal Decision Processes:</t>
  </si>
  <si>
    <t>Start with activities, highest ratings</t>
  </si>
  <si>
    <t>Survey Inputs</t>
  </si>
  <si>
    <t>Results:</t>
  </si>
  <si>
    <t>Utility</t>
  </si>
  <si>
    <t>Preferences</t>
  </si>
  <si>
    <t>Assignments</t>
  </si>
  <si>
    <t>=</t>
  </si>
  <si>
    <t>&lt;</t>
  </si>
  <si>
    <t>NYU Reunion</t>
  </si>
  <si>
    <t>Optimal Trip Results</t>
  </si>
  <si>
    <t>Decision Process Optimization</t>
  </si>
  <si>
    <t>No-show Adjusted Simulation</t>
  </si>
  <si>
    <t>Alt. Matching Model</t>
  </si>
  <si>
    <t>Cancun Weather Sim.</t>
  </si>
  <si>
    <t>Cancun Weather Data</t>
  </si>
  <si>
    <t>Trip Choice data</t>
  </si>
  <si>
    <t>Trip Survey input</t>
  </si>
  <si>
    <t>Conjoint Analysis input</t>
  </si>
  <si>
    <t>DAYS OF EACH TYPE OF RAINFALL</t>
  </si>
  <si>
    <t>Optimization of which decision process produces results closest to the optimal trip results (w/ no adjustments for weather or no-show risk)</t>
  </si>
  <si>
    <t>Simulation of expected reduction in Cancun trip utility given historical probabilities of rainfall</t>
  </si>
  <si>
    <t>Alternative optimization model specified to match each person to their highest rated trip given the restriction that only one person can go on each trip</t>
  </si>
  <si>
    <t>Alternative models and Data</t>
  </si>
  <si>
    <t>Seven years of Cancun weather data in February, categorized into no rain, light rain, significant rain, or heavy rain; utilized in the Cancun Weather Sim.</t>
  </si>
  <si>
    <t>Information on the trip choices that each team member considered in making their trip ratings</t>
  </si>
  <si>
    <t>Results of the initial survey ratings by each team member, which feed into the conjoint analysis, and the optimizations and simulations above</t>
  </si>
  <si>
    <t>Survey data in the format for use in STATA in attempt to conduct conjoint analysis</t>
  </si>
  <si>
    <t>DM.do</t>
  </si>
  <si>
    <t>DM.smcl</t>
  </si>
  <si>
    <t>Dmsurvey.dta</t>
  </si>
  <si>
    <t>STATA code to replicate (subset of) regressions run in attempt at conjoint analysis, and analysis of decision-making drivers for each team member</t>
  </si>
  <si>
    <t>Subset of regression results from conjoint analysis attempt and analysis of decision-making drivers for each team member</t>
  </si>
  <si>
    <t>Cancun VaR.doc</t>
  </si>
  <si>
    <t>No-Show Risk.doc</t>
  </si>
  <si>
    <t>Overview of analysis and summary of results from "Cancun Weather Sim" sheet</t>
  </si>
  <si>
    <t>Overview of analysis and summary of results from "No-Show Adjusted  Sim" sheet</t>
  </si>
  <si>
    <t>STATA data file used in regression analysis</t>
  </si>
  <si>
    <t>Overview of Related Documents</t>
  </si>
  <si>
    <t>Date: 12/12/2011</t>
  </si>
  <si>
    <r>
      <rPr>
        <b/>
        <sz val="12"/>
        <color theme="1"/>
        <rFont val="Calibri"/>
        <family val="2"/>
        <scheme val="minor"/>
      </rPr>
      <t>Team members:</t>
    </r>
    <r>
      <rPr>
        <sz val="12"/>
        <color theme="1"/>
        <rFont val="Calibri"/>
        <family val="2"/>
        <scheme val="minor"/>
      </rPr>
      <t xml:space="preserve"> Chris Prottas, Sirena Silber, Shalini Leon Guerrero, Harris Arnoff</t>
    </r>
  </si>
  <si>
    <r>
      <rPr>
        <b/>
        <sz val="12"/>
        <color theme="1"/>
        <rFont val="Calibri"/>
        <family val="2"/>
        <scheme val="minor"/>
      </rPr>
      <t>Objective:</t>
    </r>
    <r>
      <rPr>
        <sz val="12"/>
        <color theme="1"/>
        <rFont val="Calibri"/>
        <family val="2"/>
        <scheme val="minor"/>
      </rPr>
      <t xml:space="preserve"> Maximize group utility for a three-day vacation given five potential trip destinations, a choice of three- or four-star hotels, and six choices of activities per destination.</t>
    </r>
  </si>
  <si>
    <t>Stated Rating</t>
  </si>
  <si>
    <t>Optimization of Group Utility Given Stated Preferences</t>
  </si>
  <si>
    <t>Stated Rating Optimization</t>
  </si>
  <si>
    <t>Simple optimization of trip decision based on the stated ratings of utility given in the survey</t>
  </si>
  <si>
    <t>WEATHER PENALTY PUSHES CANCUN INTO DISTANCE WITH VEGAS AND SAN JUAN</t>
  </si>
  <si>
    <t>Simulation of expected group utility given probabilities that each person will actually be present on the trip</t>
  </si>
  <si>
    <r>
      <rPr>
        <b/>
        <sz val="12"/>
        <color theme="1"/>
        <rFont val="Calibri"/>
        <family val="2"/>
        <scheme val="minor"/>
      </rPr>
      <t>Tactics:</t>
    </r>
    <r>
      <rPr>
        <sz val="12"/>
        <color theme="1"/>
        <rFont val="Calibri"/>
        <family val="2"/>
        <scheme val="minor"/>
      </rPr>
      <t xml:space="preserve">  Created comprehensive 60 scenario survey of possible trip combinations to identify optimal trip scenario according to the team members. Conducted conjoint analysis to identify the incremental value of each component of trips (unsuccessful, but enlightened understanding of differences in decision-making processes for each team member). Assessed the performance of typical decision-making heuristics by testing how close different heuristics got to arriving at the optimal decision for the group given the optimal ratings from the aforementioned survey. Identified that the actual group utility will be determined by who is on the ground to enjoy the trip (i.e., who shows up), and ran simulations of each trip given our probabilities of attendance to successfully identify the expected group utilities of each trip given this uncertainty. Finally, with the top two choices clearly identified as  Whistler and Cancun, an analysis of the expected impact of Cancun weather uncertainty on trip enjoyment was performed through simulation.</t>
    </r>
  </si>
  <si>
    <r>
      <t>Conclusions</t>
    </r>
    <r>
      <rPr>
        <sz val="12"/>
        <color theme="1"/>
        <rFont val="Calibri"/>
        <family val="2"/>
        <scheme val="minor"/>
      </rPr>
      <t xml:space="preserve">: Decision-making heuristics perform well, with the lowest-performing heuristics related to cost ceilings, hotel, and weather preferences. Notably, the heuristic that began by focusing on which destination had the most appealing </t>
    </r>
    <r>
      <rPr>
        <i/>
        <sz val="12"/>
        <color theme="1"/>
        <rFont val="Calibri"/>
        <scheme val="minor"/>
      </rPr>
      <t>specific</t>
    </r>
    <r>
      <rPr>
        <sz val="12"/>
        <color theme="1"/>
        <rFont val="Calibri"/>
        <family val="2"/>
        <scheme val="minor"/>
      </rPr>
      <t xml:space="preserve"> activities performed the best. Neither heuristics nor the 60-scenario surveys adequately took into account the risk of Cancun rainfall. Cancun is sensitive to weather conditions, while the no-show risk does not fundamentally change which trip decisions are best. Specific to our research question, Whistler is a robust choice for a reunion destination.</t>
    </r>
  </si>
  <si>
    <t>Overview of "Reunion Spreadsheet.xlsx"</t>
  </si>
  <si>
    <t>Final ratings of the trip choices, including initial ratings, no-show adjusted ratings, and weather risk adjusted ratings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</si>
</sst>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_);[Red]\(&quot;$&quot;#,##0\)"/>
    <numFmt numFmtId="8" formatCode="&quot;$&quot;#,##0.00_);[Red]\(&quot;$&quot;#,##0.00\)"/>
    <numFmt numFmtId="44" formatCode="_(&quot;$&quot;* #,##0.00_);_(&quot;$&quot;* \(#,##0.00\);_(&quot;$&quot;* &quot;-&quot;??_);_(@_)"/>
    <numFmt numFmtId="43" formatCode="_(* #,##0.00_);_(* \(#,##0.00\);_(* &quot;-&quot;??_);_(@_)"/>
    <numFmt numFmtId="164" formatCode="_(* #,##0_);_(* \(#,##0\);_(* &quot;-&quot;??_);_(@_)"/>
    <numFmt numFmtId="165" formatCode="_([$$-409]* #,##0_);_([$$-409]* \(#,##0\);_([$$-409]* &quot;-&quot;_);_(@_)"/>
    <numFmt numFmtId="166" formatCode="_(* #,##0.0_);_(* \(#,##0.0\);_(* &quot;-&quot;??_);_(@_)"/>
    <numFmt numFmtId="167" formatCode="#,##0.0_);\(#,##0.0\)"/>
    <numFmt numFmtId="168" formatCode="0.0"/>
    <numFmt numFmtId="169" formatCode="_(&quot;$&quot;* #,##0_);_(&quot;$&quot;* \(#,##0\);_(&quot;$&quot;* &quot;-&quot;??_);_(@_)"/>
  </numFmts>
  <fonts count="31" x14ac:knownFonts="1">
    <font>
      <sz val="12"/>
      <color theme="1"/>
      <name val="Calibri"/>
      <family val="2"/>
      <scheme val="minor"/>
    </font>
    <font>
      <sz val="12"/>
      <color theme="1"/>
      <name val="Calibri"/>
      <family val="2"/>
      <scheme val="minor"/>
    </font>
    <font>
      <b/>
      <sz val="12"/>
      <color theme="1"/>
      <name val="Calibri"/>
      <family val="2"/>
      <scheme val="minor"/>
    </font>
    <font>
      <b/>
      <i/>
      <sz val="22"/>
      <color theme="4"/>
      <name val="Calibri"/>
      <family val="2"/>
      <scheme val="minor"/>
    </font>
    <font>
      <u/>
      <sz val="11"/>
      <color theme="1"/>
      <name val="Calibri"/>
      <family val="2"/>
      <scheme val="minor"/>
    </font>
    <font>
      <b/>
      <sz val="11"/>
      <color theme="1"/>
      <name val="Calibri"/>
      <family val="2"/>
      <scheme val="minor"/>
    </font>
    <font>
      <u/>
      <sz val="12"/>
      <color theme="10"/>
      <name val="Calibri"/>
      <family val="2"/>
      <scheme val="minor"/>
    </font>
    <font>
      <u/>
      <sz val="12"/>
      <color theme="11"/>
      <name val="Calibri"/>
      <family val="2"/>
      <scheme val="minor"/>
    </font>
    <font>
      <u/>
      <sz val="12"/>
      <color theme="1"/>
      <name val="Calibri"/>
      <family val="2"/>
      <scheme val="minor"/>
    </font>
    <font>
      <b/>
      <sz val="12"/>
      <color theme="5"/>
      <name val="Calibri"/>
      <family val="2"/>
      <scheme val="minor"/>
    </font>
    <font>
      <sz val="14"/>
      <color rgb="FF000000"/>
      <name val="Times"/>
    </font>
    <font>
      <sz val="9"/>
      <color indexed="81"/>
      <name val="Calibri"/>
      <family val="2"/>
    </font>
    <font>
      <b/>
      <sz val="9"/>
      <color indexed="81"/>
      <name val="Calibri"/>
      <family val="2"/>
    </font>
    <font>
      <i/>
      <sz val="12"/>
      <color theme="1"/>
      <name val="Calibri"/>
      <scheme val="minor"/>
    </font>
    <font>
      <b/>
      <i/>
      <sz val="12"/>
      <color theme="7"/>
      <name val="Calibri"/>
      <scheme val="minor"/>
    </font>
    <font>
      <sz val="12"/>
      <color theme="7"/>
      <name val="Calibri"/>
      <scheme val="minor"/>
    </font>
    <font>
      <sz val="11"/>
      <color theme="1"/>
      <name val="Calibri"/>
      <family val="2"/>
      <scheme val="minor"/>
    </font>
    <font>
      <b/>
      <i/>
      <sz val="11"/>
      <color theme="1"/>
      <name val="Calibri"/>
      <scheme val="minor"/>
    </font>
    <font>
      <b/>
      <sz val="18"/>
      <color theme="1"/>
      <name val="Calibri"/>
      <scheme val="minor"/>
    </font>
    <font>
      <sz val="12"/>
      <color theme="1"/>
      <name val="Calibri (Body)"/>
    </font>
    <font>
      <sz val="12"/>
      <color rgb="FF000000"/>
      <name val="Calibri (Body)"/>
    </font>
    <font>
      <sz val="20"/>
      <color theme="1"/>
      <name val="Calibri"/>
      <scheme val="minor"/>
    </font>
    <font>
      <b/>
      <sz val="20"/>
      <color theme="1"/>
      <name val="Calibri"/>
      <scheme val="minor"/>
    </font>
    <font>
      <b/>
      <sz val="11"/>
      <color theme="0"/>
      <name val="Calibri"/>
      <scheme val="minor"/>
    </font>
    <font>
      <sz val="11"/>
      <color theme="0"/>
      <name val="Calibri"/>
      <scheme val="minor"/>
    </font>
    <font>
      <b/>
      <sz val="14"/>
      <color theme="0"/>
      <name val="Calibri"/>
      <scheme val="minor"/>
    </font>
    <font>
      <sz val="14"/>
      <color theme="0"/>
      <name val="Calibri"/>
      <scheme val="minor"/>
    </font>
    <font>
      <sz val="10"/>
      <name val="Arial"/>
    </font>
    <font>
      <b/>
      <sz val="10"/>
      <name val="Arial"/>
      <family val="2"/>
    </font>
    <font>
      <u/>
      <sz val="10"/>
      <name val="Arial"/>
      <charset val="204"/>
    </font>
    <font>
      <sz val="9"/>
      <color indexed="81"/>
      <name val="Arial"/>
    </font>
  </fonts>
  <fills count="17">
    <fill>
      <patternFill patternType="none"/>
    </fill>
    <fill>
      <patternFill patternType="gray125"/>
    </fill>
    <fill>
      <patternFill patternType="solid">
        <fgColor theme="5" tint="0.59999389629810485"/>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00FF00"/>
        <bgColor indexed="64"/>
      </patternFill>
    </fill>
    <fill>
      <patternFill patternType="solid">
        <fgColor rgb="FF00FFFF"/>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1" tint="0.249977111117893"/>
        <bgColor indexed="64"/>
      </patternFill>
    </fill>
    <fill>
      <patternFill patternType="solid">
        <fgColor theme="7" tint="0.79998168889431442"/>
        <bgColor indexed="64"/>
      </patternFill>
    </fill>
  </fills>
  <borders count="36">
    <border>
      <left/>
      <right/>
      <top/>
      <bottom/>
      <diagonal/>
    </border>
    <border>
      <left style="medium">
        <color rgb="FFFF0000"/>
      </left>
      <right style="medium">
        <color rgb="FFFF0000"/>
      </right>
      <top style="medium">
        <color rgb="FFFF0000"/>
      </top>
      <bottom style="medium">
        <color rgb="FFFF0000"/>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right style="thin">
        <color auto="1"/>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top style="thin">
        <color theme="1" tint="0.34998626667073579"/>
      </top>
      <bottom/>
      <diagonal/>
    </border>
    <border>
      <left/>
      <right/>
      <top style="thin">
        <color theme="1" tint="0.34998626667073579"/>
      </top>
      <bottom/>
      <diagonal/>
    </border>
    <border>
      <left/>
      <right style="thin">
        <color theme="1" tint="0.34998626667073579"/>
      </right>
      <top style="thin">
        <color theme="1" tint="0.34998626667073579"/>
      </top>
      <bottom/>
      <diagonal/>
    </border>
    <border>
      <left style="thin">
        <color theme="1" tint="0.34998626667073579"/>
      </left>
      <right/>
      <top/>
      <bottom/>
      <diagonal/>
    </border>
    <border>
      <left/>
      <right style="thin">
        <color theme="1" tint="0.34998626667073579"/>
      </right>
      <top/>
      <bottom/>
      <diagonal/>
    </border>
    <border>
      <left style="thin">
        <color theme="1" tint="0.34998626667073579"/>
      </left>
      <right/>
      <top/>
      <bottom style="thin">
        <color theme="1" tint="0.34998626667073579"/>
      </bottom>
      <diagonal/>
    </border>
    <border>
      <left/>
      <right/>
      <top/>
      <bottom style="thin">
        <color theme="1" tint="0.34998626667073579"/>
      </bottom>
      <diagonal/>
    </border>
    <border>
      <left/>
      <right style="thin">
        <color theme="1" tint="0.34998626667073579"/>
      </right>
      <top/>
      <bottom style="thin">
        <color theme="1" tint="0.34998626667073579"/>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right/>
      <top style="thin">
        <color auto="1"/>
      </top>
      <bottom style="double">
        <color auto="1"/>
      </bottom>
      <diagonal/>
    </border>
    <border>
      <left/>
      <right style="thin">
        <color theme="1" tint="0.34998626667073579"/>
      </right>
      <top style="thin">
        <color theme="1" tint="0.34998626667073579"/>
      </top>
      <bottom style="thin">
        <color theme="1" tint="0.34998626667073579"/>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rgb="FFFF0000"/>
      </left>
      <right style="thin">
        <color rgb="FFFF0000"/>
      </right>
      <top style="thin">
        <color rgb="FFFF0000"/>
      </top>
      <bottom style="thin">
        <color rgb="FFFF0000"/>
      </bottom>
      <diagonal/>
    </border>
  </borders>
  <cellStyleXfs count="348">
    <xf numFmtId="0" fontId="0" fillId="0" borderId="0"/>
    <xf numFmtId="43"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6" fillId="0" borderId="0"/>
    <xf numFmtId="43" fontId="16" fillId="0" borderId="0" applyFont="0" applyFill="0" applyBorder="0" applyAlignment="0" applyProtection="0"/>
    <xf numFmtId="44" fontId="16"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7"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06">
    <xf numFmtId="0" fontId="0" fillId="0" borderId="0" xfId="0"/>
    <xf numFmtId="0" fontId="3" fillId="0" borderId="0" xfId="0" applyFont="1"/>
    <xf numFmtId="164" fontId="4" fillId="2" borderId="0" xfId="1" applyNumberFormat="1" applyFont="1" applyFill="1" applyAlignment="1">
      <alignment horizontal="center"/>
    </xf>
    <xf numFmtId="164" fontId="4" fillId="3" borderId="0" xfId="1" applyNumberFormat="1" applyFont="1" applyFill="1" applyAlignment="1">
      <alignment horizontal="center"/>
    </xf>
    <xf numFmtId="1" fontId="4" fillId="4" borderId="0" xfId="0" applyNumberFormat="1" applyFont="1" applyFill="1" applyAlignment="1">
      <alignment horizontal="center"/>
    </xf>
    <xf numFmtId="164" fontId="4" fillId="5" borderId="0" xfId="1" applyNumberFormat="1" applyFont="1" applyFill="1" applyAlignment="1">
      <alignment horizontal="center"/>
    </xf>
    <xf numFmtId="0" fontId="5" fillId="0" borderId="0" xfId="0" applyFont="1"/>
    <xf numFmtId="164" fontId="5" fillId="6" borderId="0" xfId="1" applyNumberFormat="1" applyFont="1" applyFill="1"/>
    <xf numFmtId="1" fontId="5" fillId="6" borderId="0" xfId="0" applyNumberFormat="1" applyFont="1" applyFill="1"/>
    <xf numFmtId="0" fontId="4" fillId="0" borderId="0" xfId="0" applyFont="1" applyAlignment="1">
      <alignment horizontal="center"/>
    </xf>
    <xf numFmtId="164" fontId="0" fillId="6" borderId="0" xfId="1" applyNumberFormat="1" applyFont="1" applyFill="1"/>
    <xf numFmtId="164" fontId="0" fillId="7" borderId="0" xfId="1" applyNumberFormat="1" applyFont="1" applyFill="1"/>
    <xf numFmtId="1" fontId="0" fillId="8" borderId="0" xfId="0" applyNumberFormat="1" applyFill="1"/>
    <xf numFmtId="164" fontId="0" fillId="9" borderId="0" xfId="1" applyNumberFormat="1" applyFont="1" applyFill="1"/>
    <xf numFmtId="164" fontId="0" fillId="0" borderId="0" xfId="1" applyNumberFormat="1" applyFont="1"/>
    <xf numFmtId="1" fontId="0" fillId="0" borderId="0" xfId="0" applyNumberFormat="1"/>
    <xf numFmtId="164" fontId="0" fillId="2" borderId="0" xfId="1" applyNumberFormat="1" applyFont="1" applyFill="1" applyAlignment="1">
      <alignment horizontal="center"/>
    </xf>
    <xf numFmtId="164" fontId="0" fillId="3" borderId="0" xfId="1" applyNumberFormat="1" applyFont="1" applyFill="1" applyAlignment="1">
      <alignment horizontal="center"/>
    </xf>
    <xf numFmtId="1" fontId="0" fillId="4" borderId="0" xfId="0" applyNumberFormat="1" applyFill="1" applyAlignment="1">
      <alignment horizontal="center"/>
    </xf>
    <xf numFmtId="164" fontId="0" fillId="5" borderId="0" xfId="1" applyNumberFormat="1" applyFont="1" applyFill="1" applyAlignment="1">
      <alignment horizontal="center"/>
    </xf>
    <xf numFmtId="0" fontId="2" fillId="0" borderId="0" xfId="0" applyFont="1"/>
    <xf numFmtId="43" fontId="0" fillId="0" borderId="0" xfId="1" applyFont="1"/>
    <xf numFmtId="0" fontId="0" fillId="0" borderId="0" xfId="0" applyAlignment="1">
      <alignment horizontal="center"/>
    </xf>
    <xf numFmtId="0" fontId="8" fillId="0" borderId="0" xfId="0" applyFont="1" applyAlignment="1">
      <alignment horizontal="center"/>
    </xf>
    <xf numFmtId="0" fontId="10" fillId="0" borderId="0" xfId="0" applyFont="1"/>
    <xf numFmtId="0" fontId="2" fillId="0" borderId="0" xfId="0" applyFont="1" applyAlignment="1">
      <alignment horizontal="right"/>
    </xf>
    <xf numFmtId="0" fontId="2" fillId="0" borderId="0" xfId="0" applyFont="1" applyAlignment="1">
      <alignment horizontal="center"/>
    </xf>
    <xf numFmtId="0" fontId="0" fillId="0" borderId="0" xfId="0" quotePrefix="1"/>
    <xf numFmtId="0" fontId="0" fillId="10" borderId="0" xfId="0" applyFill="1" applyAlignment="1">
      <alignment horizontal="center"/>
    </xf>
    <xf numFmtId="0" fontId="9" fillId="11" borderId="0" xfId="0" applyFont="1" applyFill="1" applyAlignment="1">
      <alignment horizontal="center"/>
    </xf>
    <xf numFmtId="0" fontId="0" fillId="10" borderId="0" xfId="0" applyFill="1"/>
    <xf numFmtId="0" fontId="0" fillId="11" borderId="1" xfId="0" applyFill="1" applyBorder="1"/>
    <xf numFmtId="0" fontId="14" fillId="0" borderId="0" xfId="0" applyFont="1" applyAlignment="1">
      <alignment horizontal="right"/>
    </xf>
    <xf numFmtId="0" fontId="14" fillId="0" borderId="0" xfId="0" applyFont="1"/>
    <xf numFmtId="0" fontId="15" fillId="0" borderId="0" xfId="0" applyFont="1"/>
    <xf numFmtId="0" fontId="16" fillId="0" borderId="0" xfId="294"/>
    <xf numFmtId="0" fontId="16" fillId="0" borderId="0" xfId="294" applyFill="1"/>
    <xf numFmtId="0" fontId="16" fillId="0" borderId="0" xfId="294" applyAlignment="1">
      <alignment horizontal="right"/>
    </xf>
    <xf numFmtId="0" fontId="16" fillId="3" borderId="2" xfId="294" applyFill="1" applyBorder="1" applyAlignment="1">
      <alignment horizontal="center"/>
    </xf>
    <xf numFmtId="0" fontId="16" fillId="3" borderId="3" xfId="294" applyFill="1" applyBorder="1" applyAlignment="1">
      <alignment horizontal="center"/>
    </xf>
    <xf numFmtId="0" fontId="16" fillId="3" borderId="4" xfId="294" applyFill="1" applyBorder="1" applyAlignment="1">
      <alignment horizontal="center"/>
    </xf>
    <xf numFmtId="0" fontId="5" fillId="0" borderId="0" xfId="294" applyFont="1"/>
    <xf numFmtId="0" fontId="5" fillId="0" borderId="0" xfId="294" applyFont="1" applyFill="1" applyAlignment="1">
      <alignment horizontal="right"/>
    </xf>
    <xf numFmtId="0" fontId="16" fillId="0" borderId="0" xfId="294" applyAlignment="1">
      <alignment horizontal="center"/>
    </xf>
    <xf numFmtId="0" fontId="16" fillId="0" borderId="0" xfId="294" applyFill="1" applyAlignment="1">
      <alignment horizontal="center"/>
    </xf>
    <xf numFmtId="0" fontId="5" fillId="0" borderId="0" xfId="294" applyFont="1" applyAlignment="1">
      <alignment horizontal="center"/>
    </xf>
    <xf numFmtId="0" fontId="16" fillId="12" borderId="0" xfId="294" applyFill="1" applyAlignment="1">
      <alignment horizontal="center"/>
    </xf>
    <xf numFmtId="0" fontId="5" fillId="0" borderId="0" xfId="294" applyFont="1" applyAlignment="1">
      <alignment horizontal="right"/>
    </xf>
    <xf numFmtId="43" fontId="16" fillId="0" borderId="0" xfId="294" applyNumberFormat="1" applyAlignment="1">
      <alignment horizontal="center"/>
    </xf>
    <xf numFmtId="0" fontId="16" fillId="6" borderId="1" xfId="294" applyFill="1" applyBorder="1" applyAlignment="1">
      <alignment horizontal="center"/>
    </xf>
    <xf numFmtId="0" fontId="16" fillId="2" borderId="0" xfId="294" applyFill="1" applyAlignment="1">
      <alignment horizontal="center"/>
    </xf>
    <xf numFmtId="164" fontId="0" fillId="2" borderId="0" xfId="295" applyNumberFormat="1" applyFont="1" applyFill="1" applyAlignment="1">
      <alignment horizontal="center"/>
    </xf>
    <xf numFmtId="0" fontId="16" fillId="3" borderId="0" xfId="294" applyFill="1" applyAlignment="1">
      <alignment horizontal="center"/>
    </xf>
    <xf numFmtId="164" fontId="0" fillId="3" borderId="0" xfId="295" applyNumberFormat="1" applyFont="1" applyFill="1" applyAlignment="1">
      <alignment horizontal="center"/>
    </xf>
    <xf numFmtId="0" fontId="16" fillId="4" borderId="0" xfId="294" applyFill="1" applyAlignment="1">
      <alignment horizontal="center"/>
    </xf>
    <xf numFmtId="1" fontId="16" fillId="4" borderId="0" xfId="294" applyNumberFormat="1" applyFill="1" applyAlignment="1">
      <alignment horizontal="center"/>
    </xf>
    <xf numFmtId="0" fontId="16" fillId="5" borderId="0" xfId="294" applyFill="1" applyAlignment="1">
      <alignment horizontal="center"/>
    </xf>
    <xf numFmtId="164" fontId="0" fillId="5" borderId="0" xfId="295" applyNumberFormat="1" applyFont="1" applyFill="1" applyAlignment="1">
      <alignment horizontal="center"/>
    </xf>
    <xf numFmtId="164" fontId="0" fillId="0" borderId="0" xfId="295" applyNumberFormat="1" applyFont="1" applyFill="1" applyAlignment="1">
      <alignment horizontal="center"/>
    </xf>
    <xf numFmtId="0" fontId="4" fillId="2" borderId="0" xfId="294" applyFont="1" applyFill="1" applyAlignment="1">
      <alignment horizontal="center"/>
    </xf>
    <xf numFmtId="164" fontId="4" fillId="2" borderId="0" xfId="295" applyNumberFormat="1" applyFont="1" applyFill="1" applyAlignment="1">
      <alignment horizontal="center"/>
    </xf>
    <xf numFmtId="0" fontId="4" fillId="3" borderId="0" xfId="294" applyFont="1" applyFill="1" applyAlignment="1">
      <alignment horizontal="center"/>
    </xf>
    <xf numFmtId="164" fontId="4" fillId="3" borderId="0" xfId="295" applyNumberFormat="1" applyFont="1" applyFill="1" applyAlignment="1">
      <alignment horizontal="center"/>
    </xf>
    <xf numFmtId="0" fontId="4" fillId="4" borderId="0" xfId="294" applyFont="1" applyFill="1" applyAlignment="1">
      <alignment horizontal="center"/>
    </xf>
    <xf numFmtId="1" fontId="4" fillId="4" borderId="0" xfId="294" applyNumberFormat="1" applyFont="1" applyFill="1" applyAlignment="1">
      <alignment horizontal="center"/>
    </xf>
    <xf numFmtId="0" fontId="4" fillId="5" borderId="0" xfId="294" applyFont="1" applyFill="1" applyAlignment="1">
      <alignment horizontal="center"/>
    </xf>
    <xf numFmtId="164" fontId="4" fillId="5" borderId="0" xfId="295" applyNumberFormat="1" applyFont="1" applyFill="1" applyAlignment="1">
      <alignment horizontal="center"/>
    </xf>
    <xf numFmtId="164" fontId="4" fillId="0" borderId="0" xfId="295" applyNumberFormat="1" applyFont="1" applyFill="1" applyAlignment="1">
      <alignment horizontal="center"/>
    </xf>
    <xf numFmtId="164" fontId="5" fillId="0" borderId="0" xfId="295" applyNumberFormat="1" applyFont="1" applyFill="1"/>
    <xf numFmtId="164" fontId="16" fillId="0" borderId="0" xfId="294" applyNumberFormat="1"/>
    <xf numFmtId="165" fontId="16" fillId="0" borderId="0" xfId="294" applyNumberFormat="1"/>
    <xf numFmtId="0" fontId="4" fillId="0" borderId="0" xfId="294" applyFont="1" applyAlignment="1">
      <alignment horizontal="center"/>
    </xf>
    <xf numFmtId="164" fontId="0" fillId="0" borderId="0" xfId="295" applyNumberFormat="1" applyFont="1" applyFill="1"/>
    <xf numFmtId="166" fontId="0" fillId="0" borderId="0" xfId="295" applyNumberFormat="1" applyFont="1" applyFill="1"/>
    <xf numFmtId="43" fontId="0" fillId="0" borderId="0" xfId="295" applyNumberFormat="1" applyFont="1" applyFill="1"/>
    <xf numFmtId="164" fontId="0" fillId="0" borderId="0" xfId="295" applyNumberFormat="1" applyFont="1"/>
    <xf numFmtId="1" fontId="16" fillId="0" borderId="0" xfId="294" applyNumberFormat="1"/>
    <xf numFmtId="0" fontId="5" fillId="0" borderId="0" xfId="294" applyFont="1" applyAlignment="1">
      <alignment wrapText="1"/>
    </xf>
    <xf numFmtId="1" fontId="5" fillId="0" borderId="0" xfId="294" applyNumberFormat="1" applyFont="1" applyAlignment="1">
      <alignment wrapText="1"/>
    </xf>
    <xf numFmtId="1" fontId="0" fillId="0" borderId="0" xfId="295" applyNumberFormat="1" applyFont="1"/>
    <xf numFmtId="0" fontId="16" fillId="0" borderId="0" xfId="294" applyFont="1"/>
    <xf numFmtId="0" fontId="16" fillId="0" borderId="0" xfId="294" applyFont="1" applyAlignment="1">
      <alignment wrapText="1"/>
    </xf>
    <xf numFmtId="0" fontId="16" fillId="0" borderId="0" xfId="294" applyAlignment="1">
      <alignment wrapText="1"/>
    </xf>
    <xf numFmtId="8" fontId="16" fillId="0" borderId="0" xfId="294" applyNumberFormat="1"/>
    <xf numFmtId="0" fontId="4" fillId="0" borderId="5" xfId="294" applyFont="1" applyBorder="1"/>
    <xf numFmtId="8" fontId="16" fillId="0" borderId="5" xfId="294" applyNumberFormat="1" applyBorder="1"/>
    <xf numFmtId="165" fontId="0" fillId="0" borderId="0" xfId="295" applyNumberFormat="1" applyFont="1"/>
    <xf numFmtId="169" fontId="0" fillId="0" borderId="5" xfId="296" applyNumberFormat="1" applyFont="1" applyBorder="1"/>
    <xf numFmtId="21" fontId="16" fillId="0" borderId="0" xfId="294" applyNumberFormat="1"/>
    <xf numFmtId="6" fontId="16" fillId="0" borderId="0" xfId="294" applyNumberFormat="1"/>
    <xf numFmtId="2" fontId="16" fillId="0" borderId="0" xfId="294" applyNumberFormat="1"/>
    <xf numFmtId="0" fontId="18" fillId="0" borderId="0" xfId="294" applyFont="1"/>
    <xf numFmtId="0" fontId="16" fillId="13" borderId="10" xfId="294" applyFill="1" applyBorder="1"/>
    <xf numFmtId="0" fontId="16" fillId="13" borderId="0" xfId="294" applyFill="1" applyBorder="1"/>
    <xf numFmtId="164" fontId="0" fillId="13" borderId="11" xfId="295" applyNumberFormat="1" applyFont="1" applyFill="1" applyBorder="1"/>
    <xf numFmtId="0" fontId="19" fillId="13" borderId="10" xfId="294" applyFont="1" applyFill="1" applyBorder="1"/>
    <xf numFmtId="0" fontId="19" fillId="13" borderId="0" xfId="294" applyFont="1" applyFill="1" applyBorder="1"/>
    <xf numFmtId="0" fontId="19" fillId="13" borderId="0" xfId="294" applyFont="1" applyFill="1" applyBorder="1" applyAlignment="1">
      <alignment horizontal="center"/>
    </xf>
    <xf numFmtId="43" fontId="19" fillId="13" borderId="0" xfId="295" applyFont="1" applyFill="1" applyBorder="1"/>
    <xf numFmtId="0" fontId="19" fillId="13" borderId="0" xfId="294" applyFont="1" applyFill="1" applyBorder="1" applyAlignment="1">
      <alignment horizontal="right"/>
    </xf>
    <xf numFmtId="43" fontId="19" fillId="13" borderId="0" xfId="295" applyFont="1" applyFill="1" applyBorder="1" applyAlignment="1">
      <alignment horizontal="left"/>
    </xf>
    <xf numFmtId="164" fontId="19" fillId="13" borderId="11" xfId="295" applyNumberFormat="1" applyFont="1" applyFill="1" applyBorder="1"/>
    <xf numFmtId="164" fontId="19" fillId="13" borderId="0" xfId="295" applyNumberFormat="1" applyFont="1" applyFill="1" applyBorder="1"/>
    <xf numFmtId="0" fontId="19" fillId="13" borderId="0" xfId="294" applyFont="1" applyFill="1" applyBorder="1" applyAlignment="1">
      <alignment horizontal="left"/>
    </xf>
    <xf numFmtId="164" fontId="19" fillId="13" borderId="0" xfId="295" applyNumberFormat="1" applyFont="1" applyFill="1" applyBorder="1" applyAlignment="1">
      <alignment horizontal="right"/>
    </xf>
    <xf numFmtId="164" fontId="20" fillId="13" borderId="0" xfId="0" applyNumberFormat="1" applyFont="1" applyFill="1" applyBorder="1" applyAlignment="1">
      <alignment horizontal="left"/>
    </xf>
    <xf numFmtId="164" fontId="19" fillId="13" borderId="11" xfId="295" applyNumberFormat="1" applyFont="1" applyFill="1" applyBorder="1" applyAlignment="1">
      <alignment horizontal="right"/>
    </xf>
    <xf numFmtId="0" fontId="16" fillId="13" borderId="12" xfId="294" applyFill="1" applyBorder="1"/>
    <xf numFmtId="0" fontId="16" fillId="13" borderId="13" xfId="294" applyFill="1" applyBorder="1"/>
    <xf numFmtId="164" fontId="0" fillId="13" borderId="13" xfId="295" applyNumberFormat="1" applyFont="1" applyFill="1" applyBorder="1"/>
    <xf numFmtId="1" fontId="16" fillId="13" borderId="13" xfId="294" applyNumberFormat="1" applyFill="1" applyBorder="1"/>
    <xf numFmtId="164" fontId="0" fillId="13" borderId="14" xfId="295" applyNumberFormat="1" applyFont="1" applyFill="1" applyBorder="1"/>
    <xf numFmtId="0" fontId="21" fillId="13" borderId="7" xfId="294" applyFont="1" applyFill="1" applyBorder="1"/>
    <xf numFmtId="0" fontId="21" fillId="13" borderId="8" xfId="294" applyFont="1" applyFill="1" applyBorder="1"/>
    <xf numFmtId="0" fontId="22" fillId="13" borderId="8" xfId="294" applyFont="1" applyFill="1" applyBorder="1"/>
    <xf numFmtId="0" fontId="21" fillId="13" borderId="9" xfId="294" applyFont="1" applyFill="1" applyBorder="1"/>
    <xf numFmtId="164" fontId="0" fillId="0" borderId="0" xfId="295" applyNumberFormat="1" applyFont="1" applyAlignment="1">
      <alignment horizontal="center"/>
    </xf>
    <xf numFmtId="1" fontId="16" fillId="0" borderId="6" xfId="294" applyNumberFormat="1" applyBorder="1"/>
    <xf numFmtId="167" fontId="0" fillId="0" borderId="6" xfId="295" applyNumberFormat="1" applyFont="1" applyBorder="1" applyAlignment="1">
      <alignment horizontal="center"/>
    </xf>
    <xf numFmtId="168" fontId="0" fillId="0" borderId="6" xfId="295" applyNumberFormat="1" applyFont="1" applyBorder="1" applyAlignment="1">
      <alignment horizontal="center"/>
    </xf>
    <xf numFmtId="168" fontId="16" fillId="0" borderId="6" xfId="294" applyNumberFormat="1" applyBorder="1" applyAlignment="1">
      <alignment horizontal="center"/>
    </xf>
    <xf numFmtId="164" fontId="0" fillId="14" borderId="6" xfId="295" applyNumberFormat="1" applyFont="1" applyFill="1" applyBorder="1" applyAlignment="1">
      <alignment horizontal="center"/>
    </xf>
    <xf numFmtId="0" fontId="16" fillId="14" borderId="6" xfId="294" applyFill="1" applyBorder="1" applyAlignment="1">
      <alignment horizontal="center"/>
    </xf>
    <xf numFmtId="167" fontId="0" fillId="9" borderId="6" xfId="295" applyNumberFormat="1" applyFont="1" applyFill="1" applyBorder="1" applyAlignment="1">
      <alignment horizontal="center"/>
    </xf>
    <xf numFmtId="0" fontId="16" fillId="0" borderId="0" xfId="294" quotePrefix="1" applyAlignment="1">
      <alignment horizontal="center"/>
    </xf>
    <xf numFmtId="0" fontId="16" fillId="0" borderId="0" xfId="294" applyFont="1" applyFill="1"/>
    <xf numFmtId="0" fontId="16" fillId="0" borderId="18" xfId="294" applyFont="1" applyBorder="1"/>
    <xf numFmtId="0" fontId="16" fillId="0" borderId="0" xfId="294" applyFont="1" applyBorder="1"/>
    <xf numFmtId="0" fontId="16" fillId="0" borderId="0" xfId="294" applyFont="1" applyFill="1" applyBorder="1"/>
    <xf numFmtId="0" fontId="16" fillId="0" borderId="5" xfId="294" applyFont="1" applyBorder="1"/>
    <xf numFmtId="0" fontId="16" fillId="0" borderId="5" xfId="294" applyFont="1" applyFill="1" applyBorder="1"/>
    <xf numFmtId="0" fontId="16" fillId="0" borderId="0" xfId="294" applyFont="1" applyBorder="1" applyAlignment="1">
      <alignment horizontal="center"/>
    </xf>
    <xf numFmtId="0" fontId="16" fillId="0" borderId="0" xfId="294" applyFont="1" applyFill="1" applyBorder="1" applyAlignment="1">
      <alignment horizontal="center"/>
    </xf>
    <xf numFmtId="0" fontId="16" fillId="0" borderId="5" xfId="294" applyFont="1" applyFill="1" applyBorder="1" applyAlignment="1">
      <alignment horizontal="center"/>
    </xf>
    <xf numFmtId="0" fontId="16" fillId="0" borderId="5" xfId="294" applyFont="1" applyBorder="1" applyAlignment="1">
      <alignment horizontal="center"/>
    </xf>
    <xf numFmtId="0" fontId="5" fillId="0" borderId="18" xfId="294" applyFont="1" applyBorder="1"/>
    <xf numFmtId="0" fontId="16" fillId="0" borderId="19" xfId="294" applyFont="1" applyBorder="1"/>
    <xf numFmtId="0" fontId="16" fillId="0" borderId="20" xfId="294" applyFont="1" applyFill="1" applyBorder="1"/>
    <xf numFmtId="0" fontId="16" fillId="0" borderId="20" xfId="294" applyFont="1" applyBorder="1"/>
    <xf numFmtId="0" fontId="16" fillId="0" borderId="21" xfId="294" applyFont="1" applyBorder="1"/>
    <xf numFmtId="0" fontId="23" fillId="15" borderId="15" xfId="294" applyFont="1" applyFill="1" applyBorder="1"/>
    <xf numFmtId="0" fontId="24" fillId="15" borderId="16" xfId="294" applyFont="1" applyFill="1" applyBorder="1"/>
    <xf numFmtId="0" fontId="24" fillId="15" borderId="17" xfId="294" applyFont="1" applyFill="1" applyBorder="1"/>
    <xf numFmtId="0" fontId="25" fillId="15" borderId="15" xfId="294" applyFont="1" applyFill="1" applyBorder="1" applyAlignment="1">
      <alignment horizontal="left"/>
    </xf>
    <xf numFmtId="0" fontId="26" fillId="15" borderId="16" xfId="294" applyFont="1" applyFill="1" applyBorder="1" applyAlignment="1">
      <alignment horizontal="center"/>
    </xf>
    <xf numFmtId="0" fontId="26" fillId="15" borderId="17" xfId="294" applyFont="1" applyFill="1" applyBorder="1" applyAlignment="1">
      <alignment horizontal="center"/>
    </xf>
    <xf numFmtId="0" fontId="5" fillId="0" borderId="18" xfId="294" applyFont="1" applyBorder="1" applyAlignment="1">
      <alignment horizontal="center"/>
    </xf>
    <xf numFmtId="0" fontId="16" fillId="0" borderId="0" xfId="294" applyBorder="1" applyAlignment="1">
      <alignment horizontal="left"/>
    </xf>
    <xf numFmtId="0" fontId="16" fillId="0" borderId="0" xfId="294" applyBorder="1" applyAlignment="1">
      <alignment horizontal="center"/>
    </xf>
    <xf numFmtId="0" fontId="16" fillId="0" borderId="5" xfId="294" applyBorder="1" applyAlignment="1">
      <alignment horizontal="center"/>
    </xf>
    <xf numFmtId="0" fontId="16" fillId="0" borderId="19" xfId="294" applyBorder="1" applyAlignment="1">
      <alignment horizontal="right"/>
    </xf>
    <xf numFmtId="0" fontId="16" fillId="0" borderId="20" xfId="294" applyBorder="1" applyAlignment="1">
      <alignment horizontal="left"/>
    </xf>
    <xf numFmtId="0" fontId="16" fillId="0" borderId="20" xfId="294" applyBorder="1" applyAlignment="1">
      <alignment horizontal="center"/>
    </xf>
    <xf numFmtId="0" fontId="16" fillId="0" borderId="21" xfId="294" applyBorder="1" applyAlignment="1">
      <alignment horizontal="center"/>
    </xf>
    <xf numFmtId="0" fontId="27" fillId="0" borderId="0" xfId="325"/>
    <xf numFmtId="0" fontId="28" fillId="0" borderId="0" xfId="325" applyFont="1"/>
    <xf numFmtId="0" fontId="27" fillId="6" borderId="1" xfId="325" applyFill="1" applyBorder="1" applyAlignment="1">
      <alignment horizontal="center"/>
    </xf>
    <xf numFmtId="0" fontId="27" fillId="7" borderId="22" xfId="325" applyFill="1" applyBorder="1"/>
    <xf numFmtId="0" fontId="27" fillId="7" borderId="23" xfId="325" applyFill="1" applyBorder="1"/>
    <xf numFmtId="0" fontId="27" fillId="7" borderId="24" xfId="325" applyFill="1" applyBorder="1"/>
    <xf numFmtId="0" fontId="27" fillId="0" borderId="0" xfId="325" applyFont="1"/>
    <xf numFmtId="0" fontId="27" fillId="7" borderId="25" xfId="325" applyFill="1" applyBorder="1"/>
    <xf numFmtId="0" fontId="27" fillId="7" borderId="0" xfId="325" applyFill="1" applyBorder="1"/>
    <xf numFmtId="0" fontId="27" fillId="7" borderId="26" xfId="325" applyFill="1" applyBorder="1"/>
    <xf numFmtId="0" fontId="27" fillId="7" borderId="27" xfId="325" applyFill="1" applyBorder="1"/>
    <xf numFmtId="0" fontId="27" fillId="7" borderId="28" xfId="325" applyFill="1" applyBorder="1"/>
    <xf numFmtId="0" fontId="27" fillId="7" borderId="29" xfId="325" applyFill="1" applyBorder="1"/>
    <xf numFmtId="0" fontId="29" fillId="0" borderId="0" xfId="325" applyFont="1" applyAlignment="1">
      <alignment horizontal="center"/>
    </xf>
    <xf numFmtId="0" fontId="27" fillId="0" borderId="0" xfId="325" applyFont="1" applyAlignment="1">
      <alignment horizontal="center"/>
    </xf>
    <xf numFmtId="0" fontId="2" fillId="0" borderId="0" xfId="0" applyFont="1" applyFill="1" applyAlignment="1">
      <alignment horizontal="center"/>
    </xf>
    <xf numFmtId="0" fontId="2" fillId="3" borderId="30" xfId="0" applyFont="1" applyFill="1" applyBorder="1"/>
    <xf numFmtId="0" fontId="0" fillId="3" borderId="30" xfId="0" applyFill="1" applyBorder="1"/>
    <xf numFmtId="0" fontId="0" fillId="13" borderId="30" xfId="0" applyFill="1" applyBorder="1"/>
    <xf numFmtId="0" fontId="2" fillId="16" borderId="30" xfId="0" applyFont="1" applyFill="1" applyBorder="1"/>
    <xf numFmtId="0" fontId="0" fillId="16" borderId="30" xfId="0" applyFill="1" applyBorder="1"/>
    <xf numFmtId="0" fontId="0" fillId="0" borderId="0" xfId="0" applyFont="1" applyAlignment="1">
      <alignment horizontal="left" indent="1"/>
    </xf>
    <xf numFmtId="0" fontId="0" fillId="0" borderId="0" xfId="0" applyAlignment="1">
      <alignment horizontal="left" indent="1"/>
    </xf>
    <xf numFmtId="0" fontId="2" fillId="13" borderId="30" xfId="0" applyFont="1" applyFill="1" applyBorder="1" applyAlignment="1">
      <alignment horizontal="left" indent="1"/>
    </xf>
    <xf numFmtId="0" fontId="0" fillId="0" borderId="0" xfId="0" applyAlignment="1">
      <alignment horizontal="left" indent="2"/>
    </xf>
    <xf numFmtId="15" fontId="13" fillId="0" borderId="0" xfId="0" applyNumberFormat="1" applyFont="1"/>
    <xf numFmtId="0" fontId="22" fillId="0" borderId="0" xfId="0" applyFont="1" applyAlignment="1">
      <alignment horizontal="center"/>
    </xf>
    <xf numFmtId="0" fontId="2" fillId="0" borderId="0" xfId="0" applyFont="1" applyAlignment="1">
      <alignment horizontal="left" wrapText="1"/>
    </xf>
    <xf numFmtId="0" fontId="0" fillId="0" borderId="0" xfId="0" quotePrefix="1" applyAlignment="1">
      <alignment horizontal="center"/>
    </xf>
    <xf numFmtId="1" fontId="16" fillId="0" borderId="31" xfId="294" applyNumberFormat="1" applyBorder="1"/>
    <xf numFmtId="0" fontId="16" fillId="3" borderId="32" xfId="294" applyFill="1" applyBorder="1" applyAlignment="1">
      <alignment horizontal="center"/>
    </xf>
    <xf numFmtId="0" fontId="16" fillId="3" borderId="33" xfId="294" applyFill="1" applyBorder="1" applyAlignment="1">
      <alignment horizontal="center"/>
    </xf>
    <xf numFmtId="0" fontId="16" fillId="3" borderId="34" xfId="294" applyFill="1" applyBorder="1" applyAlignment="1">
      <alignment horizontal="center"/>
    </xf>
    <xf numFmtId="0" fontId="0" fillId="6" borderId="35" xfId="0" applyFill="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164" fontId="0" fillId="14" borderId="6" xfId="295" applyNumberFormat="1" applyFont="1" applyFill="1" applyBorder="1" applyAlignment="1">
      <alignment horizontal="center" wrapText="1"/>
    </xf>
    <xf numFmtId="164" fontId="0" fillId="14" borderId="6" xfId="295" applyNumberFormat="1" applyFont="1" applyFill="1" applyBorder="1" applyAlignment="1">
      <alignment horizontal="center" vertical="center"/>
    </xf>
    <xf numFmtId="0" fontId="16" fillId="14" borderId="6" xfId="294" applyFill="1" applyBorder="1" applyAlignment="1">
      <alignment horizontal="center" vertical="center"/>
    </xf>
    <xf numFmtId="164" fontId="0" fillId="14" borderId="6" xfId="295" applyNumberFormat="1" applyFont="1" applyFill="1" applyBorder="1" applyAlignment="1">
      <alignment horizontal="center"/>
    </xf>
    <xf numFmtId="0" fontId="2" fillId="0" borderId="0" xfId="0" applyFont="1" applyAlignment="1">
      <alignment horizontal="center"/>
    </xf>
    <xf numFmtId="0" fontId="16" fillId="0" borderId="0" xfId="294" applyAlignment="1">
      <alignment horizontal="left" wrapText="1"/>
    </xf>
    <xf numFmtId="1" fontId="16" fillId="0" borderId="0" xfId="294" applyNumberFormat="1" applyFill="1" applyAlignment="1">
      <alignment horizontal="center"/>
    </xf>
    <xf numFmtId="0" fontId="3" fillId="0" borderId="0" xfId="294" applyFont="1" applyFill="1"/>
    <xf numFmtId="0" fontId="4" fillId="0" borderId="0" xfId="294" applyFont="1" applyFill="1" applyAlignment="1">
      <alignment horizontal="center"/>
    </xf>
    <xf numFmtId="1" fontId="4" fillId="0" borderId="0" xfId="294" applyNumberFormat="1" applyFont="1" applyFill="1" applyAlignment="1">
      <alignment horizontal="center"/>
    </xf>
    <xf numFmtId="0" fontId="5" fillId="0" borderId="0" xfId="294" applyFont="1" applyFill="1"/>
    <xf numFmtId="1" fontId="5" fillId="0" borderId="0" xfId="294" applyNumberFormat="1" applyFont="1" applyFill="1"/>
    <xf numFmtId="1" fontId="16" fillId="0" borderId="0" xfId="294" applyNumberFormat="1" applyFill="1"/>
    <xf numFmtId="165" fontId="16" fillId="0" borderId="0" xfId="294" applyNumberFormat="1" applyFill="1" applyAlignment="1">
      <alignment horizontal="center"/>
    </xf>
    <xf numFmtId="43" fontId="0" fillId="0" borderId="0" xfId="295" applyFont="1" applyFill="1"/>
    <xf numFmtId="164" fontId="0" fillId="0" borderId="0" xfId="295" applyNumberFormat="1" applyFont="1" applyFill="1" applyAlignment="1">
      <alignment horizontal="right"/>
    </xf>
  </cellXfs>
  <cellStyles count="348">
    <cellStyle name="Comma" xfId="1" builtinId="3"/>
    <cellStyle name="Comma 2" xfId="295"/>
    <cellStyle name="Currency 2" xfId="296"/>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Normal" xfId="0" builtinId="0"/>
    <cellStyle name="Normal 2" xfId="294"/>
    <cellStyle name="Normal 3" xfId="325"/>
  </cellStyles>
  <dxfs count="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4" Type="http://schemas.openxmlformats.org/officeDocument/2006/relationships/styles" Target="styles.xml"/><Relationship Id="rId4" Type="http://schemas.openxmlformats.org/officeDocument/2006/relationships/worksheet" Target="worksheets/sheet4.xml"/><Relationship Id="rId7" Type="http://schemas.openxmlformats.org/officeDocument/2006/relationships/worksheet" Target="worksheets/sheet7.xml"/><Relationship Id="rId11" Type="http://schemas.openxmlformats.org/officeDocument/2006/relationships/worksheet" Target="worksheets/sheet11.xml"/><Relationship Id="rId1" Type="http://schemas.openxmlformats.org/officeDocument/2006/relationships/worksheet" Target="worksheets/sheet1.xml"/><Relationship Id="rId6" Type="http://schemas.openxmlformats.org/officeDocument/2006/relationships/worksheet" Target="worksheets/sheet6.xml"/><Relationship Id="rId16" Type="http://schemas.openxmlformats.org/officeDocument/2006/relationships/calcChain" Target="calcChain.xml"/><Relationship Id="rId8" Type="http://schemas.openxmlformats.org/officeDocument/2006/relationships/worksheet" Target="worksheets/sheet8.xml"/><Relationship Id="rId13" Type="http://schemas.openxmlformats.org/officeDocument/2006/relationships/theme" Target="theme/theme1.xml"/><Relationship Id="rId10"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sharedStrings" Target="sharedStrings.xml"/><Relationship Id="rId12" Type="http://schemas.openxmlformats.org/officeDocument/2006/relationships/worksheet" Target="worksheets/sheet12.xml"/><Relationship Id="rId2" Type="http://schemas.openxmlformats.org/officeDocument/2006/relationships/worksheet" Target="worksheets/sheet2.xml"/><Relationship Id="rId9" Type="http://schemas.openxmlformats.org/officeDocument/2006/relationships/worksheet" Target="worksheets/sheet9.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0223991652697479"/>
          <c:y val="0.0231683123161471"/>
          <c:w val="0.910536833290447"/>
          <c:h val="0.851928944427975"/>
        </c:manualLayout>
      </c:layout>
      <c:stockChart>
        <c:ser>
          <c:idx val="0"/>
          <c:order val="0"/>
          <c:tx>
            <c:v>High</c:v>
          </c:tx>
          <c:spPr>
            <a:ln w="47625">
              <a:noFill/>
            </a:ln>
          </c:spPr>
          <c:marker>
            <c:symbol val="none"/>
          </c:marker>
          <c:cat>
            <c:strLit>
              <c:ptCount val="50"/>
              <c:pt idx="0">
                <c:v>_x0008_San Juan</c:v>
              </c:pt>
              <c:pt idx="1">
                <c:v>_x0008_San Juan</c:v>
              </c:pt>
              <c:pt idx="2">
                <c:v>_x0008_San Juan</c:v>
              </c:pt>
              <c:pt idx="3">
                <c:v>_x0008_San Juan</c:v>
              </c:pt>
              <c:pt idx="4">
                <c:v>_x0008_San Juan</c:v>
              </c:pt>
              <c:pt idx="5">
                <c:v>_x0008_San Juan</c:v>
              </c:pt>
              <c:pt idx="11">
                <c:v>_x0008_Whistler</c:v>
              </c:pt>
              <c:pt idx="12">
                <c:v>_x0008_Whistler</c:v>
              </c:pt>
              <c:pt idx="13">
                <c:v>_x0008_Whistler</c:v>
              </c:pt>
              <c:pt idx="14">
                <c:v>_x0008_Whistler</c:v>
              </c:pt>
              <c:pt idx="15">
                <c:v>_x0008_Whistler</c:v>
              </c:pt>
              <c:pt idx="16">
                <c:v>_x0008_Whistler</c:v>
              </c:pt>
              <c:pt idx="22">
                <c:v>_x0006_Cancun</c:v>
              </c:pt>
              <c:pt idx="23">
                <c:v>_x0006_Cancun</c:v>
              </c:pt>
              <c:pt idx="24">
                <c:v>_x0006_Cancun</c:v>
              </c:pt>
              <c:pt idx="25">
                <c:v>_x0006_Cancun</c:v>
              </c:pt>
              <c:pt idx="26">
                <c:v>_x0006_Cancun</c:v>
              </c:pt>
              <c:pt idx="27">
                <c:v>_x0006_Cancun</c:v>
              </c:pt>
              <c:pt idx="33">
                <c:v>	Las Vegas</c:v>
              </c:pt>
              <c:pt idx="34">
                <c:v>	Las Vegas</c:v>
              </c:pt>
              <c:pt idx="35">
                <c:v>	Las Vegas</c:v>
              </c:pt>
              <c:pt idx="36">
                <c:v>	Las Vegas</c:v>
              </c:pt>
              <c:pt idx="37">
                <c:v>	Las Vegas</c:v>
              </c:pt>
              <c:pt idx="38">
                <c:v>	Las Vegas</c:v>
              </c:pt>
              <c:pt idx="44">
                <c:v>_x0008_Montreal</c:v>
              </c:pt>
              <c:pt idx="45">
                <c:v>_x0008_Montreal</c:v>
              </c:pt>
              <c:pt idx="46">
                <c:v>_x0008_Montreal</c:v>
              </c:pt>
              <c:pt idx="47">
                <c:v>_x0008_Montreal</c:v>
              </c:pt>
              <c:pt idx="48">
                <c:v>_x0008_Montreal</c:v>
              </c:pt>
              <c:pt idx="49">
                <c:v>_x0008_Montreal</c:v>
              </c:pt>
            </c:strLit>
          </c:cat>
          <c:val>
            <c:numLit>
              <c:formatCode>General</c:formatCode>
              <c:ptCount val="50"/>
              <c:pt idx="0">
                <c:v>6.0</c:v>
              </c:pt>
              <c:pt idx="1">
                <c:v>5.0</c:v>
              </c:pt>
              <c:pt idx="2">
                <c:v>3.0</c:v>
              </c:pt>
              <c:pt idx="3">
                <c:v>3.0</c:v>
              </c:pt>
              <c:pt idx="4">
                <c:v>3.0</c:v>
              </c:pt>
              <c:pt idx="5">
                <c:v>3.0</c:v>
              </c:pt>
              <c:pt idx="11">
                <c:v>7.0</c:v>
              </c:pt>
              <c:pt idx="12">
                <c:v>5.0</c:v>
              </c:pt>
              <c:pt idx="13">
                <c:v>6.0</c:v>
              </c:pt>
              <c:pt idx="14">
                <c:v>7.0</c:v>
              </c:pt>
              <c:pt idx="15">
                <c:v>6.0</c:v>
              </c:pt>
              <c:pt idx="16">
                <c:v>3.0</c:v>
              </c:pt>
              <c:pt idx="22">
                <c:v>6.0</c:v>
              </c:pt>
              <c:pt idx="23">
                <c:v>6.0</c:v>
              </c:pt>
              <c:pt idx="24">
                <c:v>6.0</c:v>
              </c:pt>
              <c:pt idx="25">
                <c:v>3.0</c:v>
              </c:pt>
              <c:pt idx="26">
                <c:v>4.0</c:v>
              </c:pt>
              <c:pt idx="27">
                <c:v>6.0</c:v>
              </c:pt>
              <c:pt idx="33">
                <c:v>4.0</c:v>
              </c:pt>
              <c:pt idx="34">
                <c:v>3.0</c:v>
              </c:pt>
              <c:pt idx="35">
                <c:v>4.0</c:v>
              </c:pt>
              <c:pt idx="36">
                <c:v>5.0</c:v>
              </c:pt>
              <c:pt idx="37">
                <c:v>6.0</c:v>
              </c:pt>
              <c:pt idx="38">
                <c:v>4.0</c:v>
              </c:pt>
              <c:pt idx="44">
                <c:v>4.0</c:v>
              </c:pt>
              <c:pt idx="45">
                <c:v>3.0</c:v>
              </c:pt>
              <c:pt idx="46">
                <c:v>5.0</c:v>
              </c:pt>
              <c:pt idx="47">
                <c:v>4.0</c:v>
              </c:pt>
              <c:pt idx="48">
                <c:v>4.0</c:v>
              </c:pt>
              <c:pt idx="49">
                <c:v>3.0</c:v>
              </c:pt>
            </c:numLit>
          </c:val>
          <c:smooth val="0"/>
        </c:ser>
        <c:ser>
          <c:idx val="1"/>
          <c:order val="1"/>
          <c:tx>
            <c:v>Low</c:v>
          </c:tx>
          <c:spPr>
            <a:ln w="47625">
              <a:noFill/>
            </a:ln>
          </c:spPr>
          <c:marker>
            <c:symbol val="none"/>
          </c:marker>
          <c:cat>
            <c:strLit>
              <c:ptCount val="50"/>
              <c:pt idx="0">
                <c:v>_x0008_San Juan</c:v>
              </c:pt>
              <c:pt idx="1">
                <c:v>_x0008_San Juan</c:v>
              </c:pt>
              <c:pt idx="2">
                <c:v>_x0008_San Juan</c:v>
              </c:pt>
              <c:pt idx="3">
                <c:v>_x0008_San Juan</c:v>
              </c:pt>
              <c:pt idx="4">
                <c:v>_x0008_San Juan</c:v>
              </c:pt>
              <c:pt idx="5">
                <c:v>_x0008_San Juan</c:v>
              </c:pt>
              <c:pt idx="11">
                <c:v>_x0008_Whistler</c:v>
              </c:pt>
              <c:pt idx="12">
                <c:v>_x0008_Whistler</c:v>
              </c:pt>
              <c:pt idx="13">
                <c:v>_x0008_Whistler</c:v>
              </c:pt>
              <c:pt idx="14">
                <c:v>_x0008_Whistler</c:v>
              </c:pt>
              <c:pt idx="15">
                <c:v>_x0008_Whistler</c:v>
              </c:pt>
              <c:pt idx="16">
                <c:v>_x0008_Whistler</c:v>
              </c:pt>
              <c:pt idx="22">
                <c:v>_x0006_Cancun</c:v>
              </c:pt>
              <c:pt idx="23">
                <c:v>_x0006_Cancun</c:v>
              </c:pt>
              <c:pt idx="24">
                <c:v>_x0006_Cancun</c:v>
              </c:pt>
              <c:pt idx="25">
                <c:v>_x0006_Cancun</c:v>
              </c:pt>
              <c:pt idx="26">
                <c:v>_x0006_Cancun</c:v>
              </c:pt>
              <c:pt idx="27">
                <c:v>_x0006_Cancun</c:v>
              </c:pt>
              <c:pt idx="33">
                <c:v>	Las Vegas</c:v>
              </c:pt>
              <c:pt idx="34">
                <c:v>	Las Vegas</c:v>
              </c:pt>
              <c:pt idx="35">
                <c:v>	Las Vegas</c:v>
              </c:pt>
              <c:pt idx="36">
                <c:v>	Las Vegas</c:v>
              </c:pt>
              <c:pt idx="37">
                <c:v>	Las Vegas</c:v>
              </c:pt>
              <c:pt idx="38">
                <c:v>	Las Vegas</c:v>
              </c:pt>
              <c:pt idx="44">
                <c:v>_x0008_Montreal</c:v>
              </c:pt>
              <c:pt idx="45">
                <c:v>_x0008_Montreal</c:v>
              </c:pt>
              <c:pt idx="46">
                <c:v>_x0008_Montreal</c:v>
              </c:pt>
              <c:pt idx="47">
                <c:v>_x0008_Montreal</c:v>
              </c:pt>
              <c:pt idx="48">
                <c:v>_x0008_Montreal</c:v>
              </c:pt>
              <c:pt idx="49">
                <c:v>_x0008_Montreal</c:v>
              </c:pt>
            </c:strLit>
          </c:cat>
          <c:val>
            <c:numLit>
              <c:formatCode>General</c:formatCode>
              <c:ptCount val="50"/>
              <c:pt idx="0">
                <c:v>3.0</c:v>
              </c:pt>
              <c:pt idx="1">
                <c:v>1.0</c:v>
              </c:pt>
              <c:pt idx="2">
                <c:v>1.0</c:v>
              </c:pt>
              <c:pt idx="3">
                <c:v>1.0</c:v>
              </c:pt>
              <c:pt idx="4">
                <c:v>1.0</c:v>
              </c:pt>
              <c:pt idx="5">
                <c:v>1.0</c:v>
              </c:pt>
              <c:pt idx="11">
                <c:v>3.0</c:v>
              </c:pt>
              <c:pt idx="12">
                <c:v>1.0</c:v>
              </c:pt>
              <c:pt idx="13">
                <c:v>2.0</c:v>
              </c:pt>
              <c:pt idx="14">
                <c:v>4.0</c:v>
              </c:pt>
              <c:pt idx="15">
                <c:v>2.0</c:v>
              </c:pt>
              <c:pt idx="16">
                <c:v>1.0</c:v>
              </c:pt>
              <c:pt idx="22">
                <c:v>2.0</c:v>
              </c:pt>
              <c:pt idx="23">
                <c:v>2.0</c:v>
              </c:pt>
              <c:pt idx="24">
                <c:v>2.0</c:v>
              </c:pt>
              <c:pt idx="25">
                <c:v>2.0</c:v>
              </c:pt>
              <c:pt idx="26">
                <c:v>2.0</c:v>
              </c:pt>
              <c:pt idx="27">
                <c:v>2.0</c:v>
              </c:pt>
              <c:pt idx="33">
                <c:v>1.0</c:v>
              </c:pt>
              <c:pt idx="34">
                <c:v>1.0</c:v>
              </c:pt>
              <c:pt idx="35">
                <c:v>2.0</c:v>
              </c:pt>
              <c:pt idx="36">
                <c:v>1.0</c:v>
              </c:pt>
              <c:pt idx="37">
                <c:v>2.0</c:v>
              </c:pt>
              <c:pt idx="38">
                <c:v>3.0</c:v>
              </c:pt>
              <c:pt idx="44">
                <c:v>1.0</c:v>
              </c:pt>
              <c:pt idx="45">
                <c:v>1.0</c:v>
              </c:pt>
              <c:pt idx="46">
                <c:v>2.0</c:v>
              </c:pt>
              <c:pt idx="47">
                <c:v>2.0</c:v>
              </c:pt>
              <c:pt idx="48">
                <c:v>2.0</c:v>
              </c:pt>
              <c:pt idx="49">
                <c:v>2.0</c:v>
              </c:pt>
            </c:numLit>
          </c:val>
          <c:smooth val="0"/>
        </c:ser>
        <c:ser>
          <c:idx val="2"/>
          <c:order val="2"/>
          <c:tx>
            <c:v>Average</c:v>
          </c:tx>
          <c:spPr>
            <a:ln w="47625">
              <a:noFill/>
            </a:ln>
          </c:spPr>
          <c:marker>
            <c:symbol val="dot"/>
            <c:size val="3"/>
          </c:marker>
          <c:cat>
            <c:strLit>
              <c:ptCount val="50"/>
              <c:pt idx="0">
                <c:v>_x0008_San Juan</c:v>
              </c:pt>
              <c:pt idx="1">
                <c:v>_x0008_San Juan</c:v>
              </c:pt>
              <c:pt idx="2">
                <c:v>_x0008_San Juan</c:v>
              </c:pt>
              <c:pt idx="3">
                <c:v>_x0008_San Juan</c:v>
              </c:pt>
              <c:pt idx="4">
                <c:v>_x0008_San Juan</c:v>
              </c:pt>
              <c:pt idx="5">
                <c:v>_x0008_San Juan</c:v>
              </c:pt>
              <c:pt idx="11">
                <c:v>_x0008_Whistler</c:v>
              </c:pt>
              <c:pt idx="12">
                <c:v>_x0008_Whistler</c:v>
              </c:pt>
              <c:pt idx="13">
                <c:v>_x0008_Whistler</c:v>
              </c:pt>
              <c:pt idx="14">
                <c:v>_x0008_Whistler</c:v>
              </c:pt>
              <c:pt idx="15">
                <c:v>_x0008_Whistler</c:v>
              </c:pt>
              <c:pt idx="16">
                <c:v>_x0008_Whistler</c:v>
              </c:pt>
              <c:pt idx="22">
                <c:v>_x0006_Cancun</c:v>
              </c:pt>
              <c:pt idx="23">
                <c:v>_x0006_Cancun</c:v>
              </c:pt>
              <c:pt idx="24">
                <c:v>_x0006_Cancun</c:v>
              </c:pt>
              <c:pt idx="25">
                <c:v>_x0006_Cancun</c:v>
              </c:pt>
              <c:pt idx="26">
                <c:v>_x0006_Cancun</c:v>
              </c:pt>
              <c:pt idx="27">
                <c:v>_x0006_Cancun</c:v>
              </c:pt>
              <c:pt idx="33">
                <c:v>	Las Vegas</c:v>
              </c:pt>
              <c:pt idx="34">
                <c:v>	Las Vegas</c:v>
              </c:pt>
              <c:pt idx="35">
                <c:v>	Las Vegas</c:v>
              </c:pt>
              <c:pt idx="36">
                <c:v>	Las Vegas</c:v>
              </c:pt>
              <c:pt idx="37">
                <c:v>	Las Vegas</c:v>
              </c:pt>
              <c:pt idx="38">
                <c:v>	Las Vegas</c:v>
              </c:pt>
              <c:pt idx="44">
                <c:v>_x0008_Montreal</c:v>
              </c:pt>
              <c:pt idx="45">
                <c:v>_x0008_Montreal</c:v>
              </c:pt>
              <c:pt idx="46">
                <c:v>_x0008_Montreal</c:v>
              </c:pt>
              <c:pt idx="47">
                <c:v>_x0008_Montreal</c:v>
              </c:pt>
              <c:pt idx="48">
                <c:v>_x0008_Montreal</c:v>
              </c:pt>
              <c:pt idx="49">
                <c:v>_x0008_Montreal</c:v>
              </c:pt>
            </c:strLit>
          </c:cat>
          <c:val>
            <c:numLit>
              <c:formatCode>General</c:formatCode>
              <c:ptCount val="50"/>
              <c:pt idx="0">
                <c:v>4.0</c:v>
              </c:pt>
              <c:pt idx="1">
                <c:v>2.5</c:v>
              </c:pt>
              <c:pt idx="2">
                <c:v>2.0</c:v>
              </c:pt>
              <c:pt idx="3">
                <c:v>1.75</c:v>
              </c:pt>
              <c:pt idx="4">
                <c:v>2.25</c:v>
              </c:pt>
              <c:pt idx="5">
                <c:v>2.5</c:v>
              </c:pt>
              <c:pt idx="6">
                <c:v>4.0</c:v>
              </c:pt>
              <c:pt idx="11">
                <c:v>4.75</c:v>
              </c:pt>
              <c:pt idx="12">
                <c:v>2.75</c:v>
              </c:pt>
              <c:pt idx="13">
                <c:v>3.75</c:v>
              </c:pt>
              <c:pt idx="14">
                <c:v>5.25</c:v>
              </c:pt>
              <c:pt idx="15">
                <c:v>4.75</c:v>
              </c:pt>
              <c:pt idx="16">
                <c:v>2.0</c:v>
              </c:pt>
              <c:pt idx="17">
                <c:v>5.25</c:v>
              </c:pt>
              <c:pt idx="22">
                <c:v>3.75</c:v>
              </c:pt>
              <c:pt idx="23">
                <c:v>4.25</c:v>
              </c:pt>
              <c:pt idx="24">
                <c:v>4.25</c:v>
              </c:pt>
              <c:pt idx="25">
                <c:v>2.5</c:v>
              </c:pt>
              <c:pt idx="26">
                <c:v>3.0</c:v>
              </c:pt>
              <c:pt idx="27">
                <c:v>3.5</c:v>
              </c:pt>
              <c:pt idx="28">
                <c:v>4.25</c:v>
              </c:pt>
              <c:pt idx="33">
                <c:v>2.25</c:v>
              </c:pt>
              <c:pt idx="34">
                <c:v>2.5</c:v>
              </c:pt>
              <c:pt idx="35">
                <c:v>3.0</c:v>
              </c:pt>
              <c:pt idx="36">
                <c:v>3.5</c:v>
              </c:pt>
              <c:pt idx="37">
                <c:v>4.0</c:v>
              </c:pt>
              <c:pt idx="38">
                <c:v>3.25</c:v>
              </c:pt>
              <c:pt idx="39">
                <c:v>4.0</c:v>
              </c:pt>
              <c:pt idx="44">
                <c:v>2.25</c:v>
              </c:pt>
              <c:pt idx="45">
                <c:v>2.0</c:v>
              </c:pt>
              <c:pt idx="46">
                <c:v>3.0</c:v>
              </c:pt>
              <c:pt idx="47">
                <c:v>2.5</c:v>
              </c:pt>
              <c:pt idx="48">
                <c:v>3.0</c:v>
              </c:pt>
              <c:pt idx="49">
                <c:v>2.75</c:v>
              </c:pt>
            </c:numLit>
          </c:val>
          <c:smooth val="0"/>
        </c:ser>
        <c:dLbls>
          <c:showLegendKey val="0"/>
          <c:showVal val="0"/>
          <c:showCatName val="0"/>
          <c:showSerName val="0"/>
          <c:showPercent val="0"/>
          <c:showBubbleSize val="0"/>
        </c:dLbls>
        <c:hiLowLines>
          <c:spPr>
            <a:ln w="60325">
              <a:solidFill>
                <a:srgbClr val="FF6600"/>
              </a:solidFill>
            </a:ln>
          </c:spPr>
        </c:hiLowLines>
        <c:axId val="486976152"/>
        <c:axId val="486979000"/>
      </c:stockChart>
      <c:catAx>
        <c:axId val="486976152"/>
        <c:scaling>
          <c:orientation val="minMax"/>
        </c:scaling>
        <c:delete val="0"/>
        <c:axPos val="b"/>
        <c:majorTickMark val="out"/>
        <c:minorTickMark val="none"/>
        <c:tickLblPos val="nextTo"/>
        <c:crossAx val="486979000"/>
        <c:crosses val="autoZero"/>
        <c:auto val="1"/>
        <c:lblAlgn val="ctr"/>
        <c:lblOffset val="100"/>
        <c:noMultiLvlLbl val="0"/>
      </c:catAx>
      <c:valAx>
        <c:axId val="486979000"/>
        <c:scaling>
          <c:orientation val="minMax"/>
          <c:max val="7.0"/>
          <c:min val="1.0"/>
        </c:scaling>
        <c:delete val="0"/>
        <c:axPos val="l"/>
        <c:majorGridlines/>
        <c:numFmt formatCode="General" sourceLinked="1"/>
        <c:majorTickMark val="out"/>
        <c:minorTickMark val="none"/>
        <c:tickLblPos val="nextTo"/>
        <c:crossAx val="486976152"/>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stockChart>
        <c:ser>
          <c:idx val="0"/>
          <c:order val="0"/>
          <c:tx>
            <c:v>High</c:v>
          </c:tx>
          <c:spPr>
            <a:ln w="47625">
              <a:noFill/>
            </a:ln>
          </c:spPr>
          <c:marker>
            <c:symbol val="none"/>
          </c:marker>
          <c:cat>
            <c:strLit>
              <c:ptCount val="50"/>
              <c:pt idx="0">
                <c:v>_x0008_San Juan</c:v>
              </c:pt>
              <c:pt idx="1">
                <c:v>_x0008_San Juan</c:v>
              </c:pt>
              <c:pt idx="2">
                <c:v>_x0008_San Juan</c:v>
              </c:pt>
              <c:pt idx="3">
                <c:v>_x0008_San Juan</c:v>
              </c:pt>
              <c:pt idx="4">
                <c:v>_x0008_San Juan</c:v>
              </c:pt>
              <c:pt idx="5">
                <c:v>_x0008_San Juan</c:v>
              </c:pt>
              <c:pt idx="11">
                <c:v>_x0008_Whistler</c:v>
              </c:pt>
              <c:pt idx="12">
                <c:v>_x0008_Whistler</c:v>
              </c:pt>
              <c:pt idx="13">
                <c:v>_x0008_Whistler</c:v>
              </c:pt>
              <c:pt idx="14">
                <c:v>_x0008_Whistler</c:v>
              </c:pt>
              <c:pt idx="15">
                <c:v>_x0008_Whistler</c:v>
              </c:pt>
              <c:pt idx="16">
                <c:v>_x0008_Whistler</c:v>
              </c:pt>
              <c:pt idx="22">
                <c:v>_x0006_Cancun</c:v>
              </c:pt>
              <c:pt idx="23">
                <c:v>_x0006_Cancun</c:v>
              </c:pt>
              <c:pt idx="24">
                <c:v>_x0006_Cancun</c:v>
              </c:pt>
              <c:pt idx="25">
                <c:v>_x0006_Cancun</c:v>
              </c:pt>
              <c:pt idx="26">
                <c:v>_x0006_Cancun</c:v>
              </c:pt>
              <c:pt idx="27">
                <c:v>_x0006_Cancun</c:v>
              </c:pt>
              <c:pt idx="33">
                <c:v>	Las Vegas</c:v>
              </c:pt>
              <c:pt idx="34">
                <c:v>	Las Vegas</c:v>
              </c:pt>
              <c:pt idx="35">
                <c:v>	Las Vegas</c:v>
              </c:pt>
              <c:pt idx="36">
                <c:v>	Las Vegas</c:v>
              </c:pt>
              <c:pt idx="37">
                <c:v>	Las Vegas</c:v>
              </c:pt>
              <c:pt idx="38">
                <c:v>	Las Vegas</c:v>
              </c:pt>
              <c:pt idx="44">
                <c:v>_x0008_Montreal</c:v>
              </c:pt>
              <c:pt idx="45">
                <c:v>_x0008_Montreal</c:v>
              </c:pt>
              <c:pt idx="46">
                <c:v>_x0008_Montreal</c:v>
              </c:pt>
              <c:pt idx="47">
                <c:v>_x0008_Montreal</c:v>
              </c:pt>
              <c:pt idx="48">
                <c:v>_x0008_Montreal</c:v>
              </c:pt>
              <c:pt idx="49">
                <c:v>_x0008_Montreal</c:v>
              </c:pt>
            </c:strLit>
          </c:cat>
          <c:val>
            <c:numLit>
              <c:formatCode>General</c:formatCode>
              <c:ptCount val="50"/>
              <c:pt idx="0">
                <c:v>5.0</c:v>
              </c:pt>
              <c:pt idx="1">
                <c:v>4.0</c:v>
              </c:pt>
              <c:pt idx="2">
                <c:v>3.0</c:v>
              </c:pt>
              <c:pt idx="3">
                <c:v>3.0</c:v>
              </c:pt>
              <c:pt idx="4">
                <c:v>4.0</c:v>
              </c:pt>
              <c:pt idx="5">
                <c:v>4.0</c:v>
              </c:pt>
              <c:pt idx="11">
                <c:v>7.0</c:v>
              </c:pt>
              <c:pt idx="12">
                <c:v>4.0</c:v>
              </c:pt>
              <c:pt idx="13">
                <c:v>5.0</c:v>
              </c:pt>
              <c:pt idx="14">
                <c:v>7.0</c:v>
              </c:pt>
              <c:pt idx="15">
                <c:v>6.0</c:v>
              </c:pt>
              <c:pt idx="16">
                <c:v>3.0</c:v>
              </c:pt>
              <c:pt idx="22">
                <c:v>6.0</c:v>
              </c:pt>
              <c:pt idx="23">
                <c:v>7.0</c:v>
              </c:pt>
              <c:pt idx="24">
                <c:v>6.0</c:v>
              </c:pt>
              <c:pt idx="25">
                <c:v>4.0</c:v>
              </c:pt>
              <c:pt idx="26">
                <c:v>5.0</c:v>
              </c:pt>
              <c:pt idx="27">
                <c:v>7.0</c:v>
              </c:pt>
              <c:pt idx="33">
                <c:v>4.0</c:v>
              </c:pt>
              <c:pt idx="34">
                <c:v>5.0</c:v>
              </c:pt>
              <c:pt idx="35">
                <c:v>4.0</c:v>
              </c:pt>
              <c:pt idx="36">
                <c:v>5.0</c:v>
              </c:pt>
              <c:pt idx="37">
                <c:v>6.0</c:v>
              </c:pt>
              <c:pt idx="38">
                <c:v>4.0</c:v>
              </c:pt>
              <c:pt idx="44">
                <c:v>5.0</c:v>
              </c:pt>
              <c:pt idx="45">
                <c:v>4.0</c:v>
              </c:pt>
              <c:pt idx="46">
                <c:v>5.0</c:v>
              </c:pt>
              <c:pt idx="47">
                <c:v>5.0</c:v>
              </c:pt>
              <c:pt idx="48">
                <c:v>4.0</c:v>
              </c:pt>
              <c:pt idx="49">
                <c:v>4.0</c:v>
              </c:pt>
            </c:numLit>
          </c:val>
          <c:smooth val="0"/>
        </c:ser>
        <c:ser>
          <c:idx val="1"/>
          <c:order val="1"/>
          <c:tx>
            <c:v>Low</c:v>
          </c:tx>
          <c:spPr>
            <a:ln w="47625">
              <a:noFill/>
            </a:ln>
          </c:spPr>
          <c:marker>
            <c:symbol val="none"/>
          </c:marker>
          <c:cat>
            <c:strLit>
              <c:ptCount val="50"/>
              <c:pt idx="0">
                <c:v>_x0008_San Juan</c:v>
              </c:pt>
              <c:pt idx="1">
                <c:v>_x0008_San Juan</c:v>
              </c:pt>
              <c:pt idx="2">
                <c:v>_x0008_San Juan</c:v>
              </c:pt>
              <c:pt idx="3">
                <c:v>_x0008_San Juan</c:v>
              </c:pt>
              <c:pt idx="4">
                <c:v>_x0008_San Juan</c:v>
              </c:pt>
              <c:pt idx="5">
                <c:v>_x0008_San Juan</c:v>
              </c:pt>
              <c:pt idx="11">
                <c:v>_x0008_Whistler</c:v>
              </c:pt>
              <c:pt idx="12">
                <c:v>_x0008_Whistler</c:v>
              </c:pt>
              <c:pt idx="13">
                <c:v>_x0008_Whistler</c:v>
              </c:pt>
              <c:pt idx="14">
                <c:v>_x0008_Whistler</c:v>
              </c:pt>
              <c:pt idx="15">
                <c:v>_x0008_Whistler</c:v>
              </c:pt>
              <c:pt idx="16">
                <c:v>_x0008_Whistler</c:v>
              </c:pt>
              <c:pt idx="22">
                <c:v>_x0006_Cancun</c:v>
              </c:pt>
              <c:pt idx="23">
                <c:v>_x0006_Cancun</c:v>
              </c:pt>
              <c:pt idx="24">
                <c:v>_x0006_Cancun</c:v>
              </c:pt>
              <c:pt idx="25">
                <c:v>_x0006_Cancun</c:v>
              </c:pt>
              <c:pt idx="26">
                <c:v>_x0006_Cancun</c:v>
              </c:pt>
              <c:pt idx="27">
                <c:v>_x0006_Cancun</c:v>
              </c:pt>
              <c:pt idx="33">
                <c:v>	Las Vegas</c:v>
              </c:pt>
              <c:pt idx="34">
                <c:v>	Las Vegas</c:v>
              </c:pt>
              <c:pt idx="35">
                <c:v>	Las Vegas</c:v>
              </c:pt>
              <c:pt idx="36">
                <c:v>	Las Vegas</c:v>
              </c:pt>
              <c:pt idx="37">
                <c:v>	Las Vegas</c:v>
              </c:pt>
              <c:pt idx="38">
                <c:v>	Las Vegas</c:v>
              </c:pt>
              <c:pt idx="44">
                <c:v>_x0008_Montreal</c:v>
              </c:pt>
              <c:pt idx="45">
                <c:v>_x0008_Montreal</c:v>
              </c:pt>
              <c:pt idx="46">
                <c:v>_x0008_Montreal</c:v>
              </c:pt>
              <c:pt idx="47">
                <c:v>_x0008_Montreal</c:v>
              </c:pt>
              <c:pt idx="48">
                <c:v>_x0008_Montreal</c:v>
              </c:pt>
              <c:pt idx="49">
                <c:v>_x0008_Montreal</c:v>
              </c:pt>
            </c:strLit>
          </c:cat>
          <c:val>
            <c:numLit>
              <c:formatCode>General</c:formatCode>
              <c:ptCount val="50"/>
              <c:pt idx="0">
                <c:v>4.0</c:v>
              </c:pt>
              <c:pt idx="1">
                <c:v>2.0</c:v>
              </c:pt>
              <c:pt idx="2">
                <c:v>2.0</c:v>
              </c:pt>
              <c:pt idx="3">
                <c:v>2.0</c:v>
              </c:pt>
              <c:pt idx="4">
                <c:v>2.0</c:v>
              </c:pt>
              <c:pt idx="5">
                <c:v>2.0</c:v>
              </c:pt>
              <c:pt idx="11">
                <c:v>3.0</c:v>
              </c:pt>
              <c:pt idx="12">
                <c:v>2.0</c:v>
              </c:pt>
              <c:pt idx="13">
                <c:v>3.0</c:v>
              </c:pt>
              <c:pt idx="14">
                <c:v>2.0</c:v>
              </c:pt>
              <c:pt idx="15">
                <c:v>2.0</c:v>
              </c:pt>
              <c:pt idx="16">
                <c:v>1.0</c:v>
              </c:pt>
              <c:pt idx="22">
                <c:v>2.0</c:v>
              </c:pt>
              <c:pt idx="23">
                <c:v>4.0</c:v>
              </c:pt>
              <c:pt idx="24">
                <c:v>3.0</c:v>
              </c:pt>
              <c:pt idx="25">
                <c:v>2.0</c:v>
              </c:pt>
              <c:pt idx="26">
                <c:v>2.0</c:v>
              </c:pt>
              <c:pt idx="27">
                <c:v>2.0</c:v>
              </c:pt>
              <c:pt idx="33">
                <c:v>1.0</c:v>
              </c:pt>
              <c:pt idx="34">
                <c:v>1.0</c:v>
              </c:pt>
              <c:pt idx="35">
                <c:v>2.0</c:v>
              </c:pt>
              <c:pt idx="36">
                <c:v>1.0</c:v>
              </c:pt>
              <c:pt idx="37">
                <c:v>2.0</c:v>
              </c:pt>
              <c:pt idx="38">
                <c:v>3.0</c:v>
              </c:pt>
              <c:pt idx="44">
                <c:v>1.0</c:v>
              </c:pt>
              <c:pt idx="45">
                <c:v>1.0</c:v>
              </c:pt>
              <c:pt idx="46">
                <c:v>2.0</c:v>
              </c:pt>
              <c:pt idx="47">
                <c:v>2.0</c:v>
              </c:pt>
              <c:pt idx="48">
                <c:v>2.0</c:v>
              </c:pt>
              <c:pt idx="49">
                <c:v>2.0</c:v>
              </c:pt>
            </c:numLit>
          </c:val>
          <c:smooth val="0"/>
        </c:ser>
        <c:ser>
          <c:idx val="2"/>
          <c:order val="2"/>
          <c:tx>
            <c:v>Average</c:v>
          </c:tx>
          <c:spPr>
            <a:ln w="47625">
              <a:noFill/>
            </a:ln>
          </c:spPr>
          <c:marker>
            <c:symbol val="dot"/>
            <c:size val="3"/>
          </c:marker>
          <c:cat>
            <c:strLit>
              <c:ptCount val="50"/>
              <c:pt idx="0">
                <c:v>_x0008_San Juan</c:v>
              </c:pt>
              <c:pt idx="1">
                <c:v>_x0008_San Juan</c:v>
              </c:pt>
              <c:pt idx="2">
                <c:v>_x0008_San Juan</c:v>
              </c:pt>
              <c:pt idx="3">
                <c:v>_x0008_San Juan</c:v>
              </c:pt>
              <c:pt idx="4">
                <c:v>_x0008_San Juan</c:v>
              </c:pt>
              <c:pt idx="5">
                <c:v>_x0008_San Juan</c:v>
              </c:pt>
              <c:pt idx="11">
                <c:v>_x0008_Whistler</c:v>
              </c:pt>
              <c:pt idx="12">
                <c:v>_x0008_Whistler</c:v>
              </c:pt>
              <c:pt idx="13">
                <c:v>_x0008_Whistler</c:v>
              </c:pt>
              <c:pt idx="14">
                <c:v>_x0008_Whistler</c:v>
              </c:pt>
              <c:pt idx="15">
                <c:v>_x0008_Whistler</c:v>
              </c:pt>
              <c:pt idx="16">
                <c:v>_x0008_Whistler</c:v>
              </c:pt>
              <c:pt idx="22">
                <c:v>_x0006_Cancun</c:v>
              </c:pt>
              <c:pt idx="23">
                <c:v>_x0006_Cancun</c:v>
              </c:pt>
              <c:pt idx="24">
                <c:v>_x0006_Cancun</c:v>
              </c:pt>
              <c:pt idx="25">
                <c:v>_x0006_Cancun</c:v>
              </c:pt>
              <c:pt idx="26">
                <c:v>_x0006_Cancun</c:v>
              </c:pt>
              <c:pt idx="27">
                <c:v>_x0006_Cancun</c:v>
              </c:pt>
              <c:pt idx="33">
                <c:v>	Las Vegas</c:v>
              </c:pt>
              <c:pt idx="34">
                <c:v>	Las Vegas</c:v>
              </c:pt>
              <c:pt idx="35">
                <c:v>	Las Vegas</c:v>
              </c:pt>
              <c:pt idx="36">
                <c:v>	Las Vegas</c:v>
              </c:pt>
              <c:pt idx="37">
                <c:v>	Las Vegas</c:v>
              </c:pt>
              <c:pt idx="38">
                <c:v>	Las Vegas</c:v>
              </c:pt>
              <c:pt idx="44">
                <c:v>_x0008_Montreal</c:v>
              </c:pt>
              <c:pt idx="45">
                <c:v>_x0008_Montreal</c:v>
              </c:pt>
              <c:pt idx="46">
                <c:v>_x0008_Montreal</c:v>
              </c:pt>
              <c:pt idx="47">
                <c:v>_x0008_Montreal</c:v>
              </c:pt>
              <c:pt idx="48">
                <c:v>_x0008_Montreal</c:v>
              </c:pt>
              <c:pt idx="49">
                <c:v>_x0008_Montreal</c:v>
              </c:pt>
            </c:strLit>
          </c:cat>
          <c:val>
            <c:numLit>
              <c:formatCode>General</c:formatCode>
              <c:ptCount val="50"/>
              <c:pt idx="0">
                <c:v>4.5</c:v>
              </c:pt>
              <c:pt idx="1">
                <c:v>2.5</c:v>
              </c:pt>
              <c:pt idx="2">
                <c:v>2.25</c:v>
              </c:pt>
              <c:pt idx="3">
                <c:v>2.25</c:v>
              </c:pt>
              <c:pt idx="4">
                <c:v>2.5</c:v>
              </c:pt>
              <c:pt idx="5">
                <c:v>3.0</c:v>
              </c:pt>
              <c:pt idx="6">
                <c:v>4.5</c:v>
              </c:pt>
              <c:pt idx="11">
                <c:v>4.75</c:v>
              </c:pt>
              <c:pt idx="12">
                <c:v>3.0</c:v>
              </c:pt>
              <c:pt idx="13">
                <c:v>3.5</c:v>
              </c:pt>
              <c:pt idx="14">
                <c:v>4.75</c:v>
              </c:pt>
              <c:pt idx="15">
                <c:v>4.75</c:v>
              </c:pt>
              <c:pt idx="16">
                <c:v>2.0</c:v>
              </c:pt>
              <c:pt idx="17">
                <c:v>4.75</c:v>
              </c:pt>
              <c:pt idx="22">
                <c:v>4.25</c:v>
              </c:pt>
              <c:pt idx="23">
                <c:v>5.0</c:v>
              </c:pt>
              <c:pt idx="24">
                <c:v>4.75</c:v>
              </c:pt>
              <c:pt idx="25">
                <c:v>3.0</c:v>
              </c:pt>
              <c:pt idx="26">
                <c:v>3.5</c:v>
              </c:pt>
              <c:pt idx="27">
                <c:v>4.0</c:v>
              </c:pt>
              <c:pt idx="28">
                <c:v>5.0</c:v>
              </c:pt>
              <c:pt idx="33">
                <c:v>2.25</c:v>
              </c:pt>
              <c:pt idx="34">
                <c:v>3.0</c:v>
              </c:pt>
              <c:pt idx="35">
                <c:v>2.75</c:v>
              </c:pt>
              <c:pt idx="36">
                <c:v>3.75</c:v>
              </c:pt>
              <c:pt idx="37">
                <c:v>4.25</c:v>
              </c:pt>
              <c:pt idx="38">
                <c:v>3.25</c:v>
              </c:pt>
              <c:pt idx="39">
                <c:v>4.25</c:v>
              </c:pt>
              <c:pt idx="44">
                <c:v>2.5</c:v>
              </c:pt>
              <c:pt idx="45">
                <c:v>2.25</c:v>
              </c:pt>
              <c:pt idx="46">
                <c:v>3.0</c:v>
              </c:pt>
              <c:pt idx="47">
                <c:v>2.75</c:v>
              </c:pt>
              <c:pt idx="48">
                <c:v>3.25</c:v>
              </c:pt>
              <c:pt idx="49">
                <c:v>3.0</c:v>
              </c:pt>
            </c:numLit>
          </c:val>
          <c:smooth val="0"/>
        </c:ser>
        <c:dLbls>
          <c:showLegendKey val="0"/>
          <c:showVal val="0"/>
          <c:showCatName val="0"/>
          <c:showSerName val="0"/>
          <c:showPercent val="0"/>
          <c:showBubbleSize val="0"/>
        </c:dLbls>
        <c:hiLowLines>
          <c:spPr>
            <a:ln w="60325">
              <a:solidFill>
                <a:srgbClr val="3366FF"/>
              </a:solidFill>
            </a:ln>
          </c:spPr>
        </c:hiLowLines>
        <c:axId val="487048536"/>
        <c:axId val="487051384"/>
      </c:stockChart>
      <c:catAx>
        <c:axId val="487048536"/>
        <c:scaling>
          <c:orientation val="minMax"/>
        </c:scaling>
        <c:delete val="0"/>
        <c:axPos val="b"/>
        <c:majorTickMark val="out"/>
        <c:minorTickMark val="none"/>
        <c:tickLblPos val="nextTo"/>
        <c:crossAx val="487051384"/>
        <c:crosses val="autoZero"/>
        <c:auto val="1"/>
        <c:lblAlgn val="ctr"/>
        <c:lblOffset val="100"/>
        <c:noMultiLvlLbl val="0"/>
      </c:catAx>
      <c:valAx>
        <c:axId val="487051384"/>
        <c:scaling>
          <c:orientation val="minMax"/>
          <c:max val="7.0"/>
          <c:min val="1.0"/>
        </c:scaling>
        <c:delete val="0"/>
        <c:axPos val="l"/>
        <c:majorGridlines/>
        <c:numFmt formatCode="General" sourceLinked="1"/>
        <c:majorTickMark val="out"/>
        <c:minorTickMark val="none"/>
        <c:tickLblPos val="nextTo"/>
        <c:crossAx val="487048536"/>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'Optimal Trip Results'!$E$4</c:f>
              <c:strCache>
                <c:ptCount val="1"/>
                <c:pt idx="0">
                  <c:v>Stated Rating</c:v>
                </c:pt>
              </c:strCache>
            </c:strRef>
          </c:tx>
          <c:spPr>
            <a:solidFill>
              <a:schemeClr val="bg1">
                <a:lumMod val="85000"/>
              </a:schemeClr>
            </a:solidFill>
          </c:spPr>
          <c:invertIfNegative val="0"/>
          <c:cat>
            <c:strRef>
              <c:f>'Optimal Trip Results'!$D$6:$D$15</c:f>
              <c:strCache>
                <c:ptCount val="10"/>
                <c:pt idx="0">
                  <c:v>San Juan (***)</c:v>
                </c:pt>
                <c:pt idx="1">
                  <c:v>San Juan (****)</c:v>
                </c:pt>
                <c:pt idx="2">
                  <c:v>Whistler (***)</c:v>
                </c:pt>
                <c:pt idx="3">
                  <c:v>Whistler (****)</c:v>
                </c:pt>
                <c:pt idx="4">
                  <c:v>Cancun (***)</c:v>
                </c:pt>
                <c:pt idx="5">
                  <c:v>Cancun (****)</c:v>
                </c:pt>
                <c:pt idx="6">
                  <c:v>Las Vegas (***)</c:v>
                </c:pt>
                <c:pt idx="7">
                  <c:v>Las Vegas (****)</c:v>
                </c:pt>
                <c:pt idx="8">
                  <c:v>Montreal (***)</c:v>
                </c:pt>
                <c:pt idx="9">
                  <c:v>Montreal (****)</c:v>
                </c:pt>
              </c:strCache>
            </c:strRef>
          </c:cat>
          <c:val>
            <c:numRef>
              <c:f>'Optimal Trip Results'!$E$6:$E$15</c:f>
              <c:numCache>
                <c:formatCode>#,##0.0_);\(#,##0.0\)</c:formatCode>
                <c:ptCount val="10"/>
                <c:pt idx="0">
                  <c:v>4.5</c:v>
                </c:pt>
                <c:pt idx="1">
                  <c:v>4.0</c:v>
                </c:pt>
                <c:pt idx="2">
                  <c:v>4.75</c:v>
                </c:pt>
                <c:pt idx="3">
                  <c:v>5.25</c:v>
                </c:pt>
                <c:pt idx="4">
                  <c:v>5.0</c:v>
                </c:pt>
                <c:pt idx="5">
                  <c:v>4.25</c:v>
                </c:pt>
                <c:pt idx="6">
                  <c:v>4.25</c:v>
                </c:pt>
                <c:pt idx="7">
                  <c:v>4.0</c:v>
                </c:pt>
                <c:pt idx="8">
                  <c:v>3.25</c:v>
                </c:pt>
                <c:pt idx="9">
                  <c:v>3.0</c:v>
                </c:pt>
              </c:numCache>
            </c:numRef>
          </c:val>
        </c:ser>
        <c:ser>
          <c:idx val="1"/>
          <c:order val="1"/>
          <c:tx>
            <c:strRef>
              <c:f>'Optimal Trip Results'!$F$4</c:f>
              <c:strCache>
                <c:ptCount val="1"/>
                <c:pt idx="0">
                  <c:v>Risk-Adjusted</c:v>
                </c:pt>
              </c:strCache>
            </c:strRef>
          </c:tx>
          <c:spPr>
            <a:solidFill>
              <a:schemeClr val="accent6"/>
            </a:solidFill>
          </c:spPr>
          <c:invertIfNegative val="0"/>
          <c:cat>
            <c:strRef>
              <c:f>'Optimal Trip Results'!$D$6:$D$15</c:f>
              <c:strCache>
                <c:ptCount val="10"/>
                <c:pt idx="0">
                  <c:v>San Juan (***)</c:v>
                </c:pt>
                <c:pt idx="1">
                  <c:v>San Juan (****)</c:v>
                </c:pt>
                <c:pt idx="2">
                  <c:v>Whistler (***)</c:v>
                </c:pt>
                <c:pt idx="3">
                  <c:v>Whistler (****)</c:v>
                </c:pt>
                <c:pt idx="4">
                  <c:v>Cancun (***)</c:v>
                </c:pt>
                <c:pt idx="5">
                  <c:v>Cancun (****)</c:v>
                </c:pt>
                <c:pt idx="6">
                  <c:v>Las Vegas (***)</c:v>
                </c:pt>
                <c:pt idx="7">
                  <c:v>Las Vegas (****)</c:v>
                </c:pt>
                <c:pt idx="8">
                  <c:v>Montreal (***)</c:v>
                </c:pt>
                <c:pt idx="9">
                  <c:v>Montreal (****)</c:v>
                </c:pt>
              </c:strCache>
            </c:strRef>
          </c:cat>
          <c:val>
            <c:numRef>
              <c:f>'Optimal Trip Results'!$F$6:$F$15</c:f>
              <c:numCache>
                <c:formatCode>#,##0.0_);\(#,##0.0\)</c:formatCode>
                <c:ptCount val="10"/>
                <c:pt idx="0">
                  <c:v>4.0225</c:v>
                </c:pt>
                <c:pt idx="1">
                  <c:v>3.4375</c:v>
                </c:pt>
                <c:pt idx="2">
                  <c:v>4.22</c:v>
                </c:pt>
                <c:pt idx="3">
                  <c:v>4.644999999999999</c:v>
                </c:pt>
                <c:pt idx="4">
                  <c:v>4.4975</c:v>
                </c:pt>
                <c:pt idx="5">
                  <c:v>3.79</c:v>
                </c:pt>
                <c:pt idx="6">
                  <c:v>3.885</c:v>
                </c:pt>
                <c:pt idx="7">
                  <c:v>3.67</c:v>
                </c:pt>
                <c:pt idx="8">
                  <c:v>2.96</c:v>
                </c:pt>
                <c:pt idx="9">
                  <c:v>2.005</c:v>
                </c:pt>
              </c:numCache>
            </c:numRef>
          </c:val>
        </c:ser>
        <c:ser>
          <c:idx val="2"/>
          <c:order val="2"/>
          <c:tx>
            <c:strRef>
              <c:f>'Optimal Trip Results'!$G$5</c:f>
              <c:strCache>
                <c:ptCount val="1"/>
                <c:pt idx="0">
                  <c:v>Severe  Penalty</c:v>
                </c:pt>
              </c:strCache>
            </c:strRef>
          </c:tx>
          <c:spPr>
            <a:solidFill>
              <a:srgbClr val="3366FF"/>
            </a:solidFill>
          </c:spPr>
          <c:invertIfNegative val="0"/>
          <c:cat>
            <c:strRef>
              <c:f>'Optimal Trip Results'!$D$6:$D$15</c:f>
              <c:strCache>
                <c:ptCount val="10"/>
                <c:pt idx="0">
                  <c:v>San Juan (***)</c:v>
                </c:pt>
                <c:pt idx="1">
                  <c:v>San Juan (****)</c:v>
                </c:pt>
                <c:pt idx="2">
                  <c:v>Whistler (***)</c:v>
                </c:pt>
                <c:pt idx="3">
                  <c:v>Whistler (****)</c:v>
                </c:pt>
                <c:pt idx="4">
                  <c:v>Cancun (***)</c:v>
                </c:pt>
                <c:pt idx="5">
                  <c:v>Cancun (****)</c:v>
                </c:pt>
                <c:pt idx="6">
                  <c:v>Las Vegas (***)</c:v>
                </c:pt>
                <c:pt idx="7">
                  <c:v>Las Vegas (****)</c:v>
                </c:pt>
                <c:pt idx="8">
                  <c:v>Montreal (***)</c:v>
                </c:pt>
                <c:pt idx="9">
                  <c:v>Montreal (****)</c:v>
                </c:pt>
              </c:strCache>
            </c:strRef>
          </c:cat>
          <c:val>
            <c:numRef>
              <c:f>'Optimal Trip Results'!$G$6:$G$15</c:f>
              <c:numCache>
                <c:formatCode>0.0</c:formatCode>
                <c:ptCount val="10"/>
                <c:pt idx="4">
                  <c:v>3.9475</c:v>
                </c:pt>
                <c:pt idx="5">
                  <c:v>3.24</c:v>
                </c:pt>
              </c:numCache>
            </c:numRef>
          </c:val>
        </c:ser>
        <c:ser>
          <c:idx val="3"/>
          <c:order val="3"/>
          <c:tx>
            <c:strRef>
              <c:f>'Optimal Trip Results'!$H$5</c:f>
              <c:strCache>
                <c:ptCount val="1"/>
                <c:pt idx="0">
                  <c:v>Modest Penalty</c:v>
                </c:pt>
              </c:strCache>
            </c:strRef>
          </c:tx>
          <c:spPr>
            <a:solidFill>
              <a:schemeClr val="tx2">
                <a:lumMod val="20000"/>
                <a:lumOff val="80000"/>
              </a:schemeClr>
            </a:solidFill>
          </c:spPr>
          <c:invertIfNegative val="0"/>
          <c:cat>
            <c:strRef>
              <c:f>'Optimal Trip Results'!$D$6:$D$15</c:f>
              <c:strCache>
                <c:ptCount val="10"/>
                <c:pt idx="0">
                  <c:v>San Juan (***)</c:v>
                </c:pt>
                <c:pt idx="1">
                  <c:v>San Juan (****)</c:v>
                </c:pt>
                <c:pt idx="2">
                  <c:v>Whistler (***)</c:v>
                </c:pt>
                <c:pt idx="3">
                  <c:v>Whistler (****)</c:v>
                </c:pt>
                <c:pt idx="4">
                  <c:v>Cancun (***)</c:v>
                </c:pt>
                <c:pt idx="5">
                  <c:v>Cancun (****)</c:v>
                </c:pt>
                <c:pt idx="6">
                  <c:v>Las Vegas (***)</c:v>
                </c:pt>
                <c:pt idx="7">
                  <c:v>Las Vegas (****)</c:v>
                </c:pt>
                <c:pt idx="8">
                  <c:v>Montreal (***)</c:v>
                </c:pt>
                <c:pt idx="9">
                  <c:v>Montreal (****)</c:v>
                </c:pt>
              </c:strCache>
            </c:strRef>
          </c:cat>
          <c:val>
            <c:numRef>
              <c:f>'Optimal Trip Results'!$H$6:$H$15</c:f>
              <c:numCache>
                <c:formatCode>0.0</c:formatCode>
                <c:ptCount val="10"/>
                <c:pt idx="4">
                  <c:v>4.1575</c:v>
                </c:pt>
                <c:pt idx="5">
                  <c:v>3.45</c:v>
                </c:pt>
              </c:numCache>
            </c:numRef>
          </c:val>
        </c:ser>
        <c:dLbls>
          <c:showLegendKey val="0"/>
          <c:showVal val="0"/>
          <c:showCatName val="0"/>
          <c:showSerName val="0"/>
          <c:showPercent val="0"/>
          <c:showBubbleSize val="0"/>
        </c:dLbls>
        <c:gapWidth val="150"/>
        <c:axId val="487097208"/>
        <c:axId val="487100200"/>
      </c:barChart>
      <c:catAx>
        <c:axId val="487097208"/>
        <c:scaling>
          <c:orientation val="minMax"/>
        </c:scaling>
        <c:delete val="0"/>
        <c:axPos val="b"/>
        <c:majorTickMark val="out"/>
        <c:minorTickMark val="none"/>
        <c:tickLblPos val="nextTo"/>
        <c:crossAx val="487100200"/>
        <c:crosses val="autoZero"/>
        <c:auto val="1"/>
        <c:lblAlgn val="ctr"/>
        <c:lblOffset val="100"/>
        <c:noMultiLvlLbl val="0"/>
      </c:catAx>
      <c:valAx>
        <c:axId val="487100200"/>
        <c:scaling>
          <c:orientation val="minMax"/>
        </c:scaling>
        <c:delete val="0"/>
        <c:axPos val="l"/>
        <c:majorGridlines/>
        <c:numFmt formatCode="#,##0.0_);\(#,##0.0\)" sourceLinked="1"/>
        <c:majorTickMark val="out"/>
        <c:minorTickMark val="none"/>
        <c:tickLblPos val="nextTo"/>
        <c:crossAx val="487097208"/>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3" Type="http://schemas.openxmlformats.org/officeDocument/2006/relationships/chart" Target="../charts/chart3.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203200</xdr:colOff>
      <xdr:row>55</xdr:row>
      <xdr:rowOff>50800</xdr:rowOff>
    </xdr:from>
    <xdr:to>
      <xdr:col>21</xdr:col>
      <xdr:colOff>654212</xdr:colOff>
      <xdr:row>73</xdr:row>
      <xdr:rowOff>139375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431800</xdr:colOff>
      <xdr:row>31</xdr:row>
      <xdr:rowOff>114300</xdr:rowOff>
    </xdr:from>
    <xdr:to>
      <xdr:col>22</xdr:col>
      <xdr:colOff>585827</xdr:colOff>
      <xdr:row>48</xdr:row>
      <xdr:rowOff>76200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152400</xdr:colOff>
      <xdr:row>16</xdr:row>
      <xdr:rowOff>76200</xdr:rowOff>
    </xdr:from>
    <xdr:to>
      <xdr:col>18</xdr:col>
      <xdr:colOff>616440</xdr:colOff>
      <xdr:row>25</xdr:row>
      <xdr:rowOff>165100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workbookViewId="0">
      <selection activeCell="B28" sqref="B28"/>
    </sheetView>
  </sheetViews>
  <sheetFormatPr baseColWidth="10" defaultRowHeight="15" x14ac:dyDescent="0"/>
  <cols>
    <col min="1" max="1" width="28.5" customWidth="1"/>
    <col min="2" max="2" width="126.6640625" customWidth="1"/>
  </cols>
  <sheetData>
    <row r="1" spans="1:2" ht="25">
      <c r="A1" s="179" t="s">
        <v>259</v>
      </c>
      <c r="B1" s="180" t="s">
        <v>229</v>
      </c>
    </row>
    <row r="2" spans="1:2">
      <c r="B2" t="s">
        <v>260</v>
      </c>
    </row>
    <row r="3" spans="1:2">
      <c r="B3" s="188" t="s">
        <v>261</v>
      </c>
    </row>
    <row r="4" spans="1:2">
      <c r="B4" s="188"/>
    </row>
    <row r="5" spans="1:2">
      <c r="B5" s="189" t="s">
        <v>268</v>
      </c>
    </row>
    <row r="6" spans="1:2" ht="96" customHeight="1">
      <c r="B6" s="189"/>
    </row>
    <row r="7" spans="1:2" ht="60">
      <c r="B7" s="181" t="s">
        <v>269</v>
      </c>
    </row>
    <row r="9" spans="1:2" ht="16" thickBot="1">
      <c r="A9" s="173" t="s">
        <v>258</v>
      </c>
      <c r="B9" s="174"/>
    </row>
    <row r="10" spans="1:2" ht="16" thickTop="1">
      <c r="A10" s="176" t="s">
        <v>253</v>
      </c>
      <c r="B10" t="s">
        <v>255</v>
      </c>
    </row>
    <row r="11" spans="1:2">
      <c r="A11" s="176" t="s">
        <v>254</v>
      </c>
      <c r="B11" t="s">
        <v>256</v>
      </c>
    </row>
    <row r="12" spans="1:2">
      <c r="A12" s="176" t="s">
        <v>248</v>
      </c>
      <c r="B12" t="s">
        <v>251</v>
      </c>
    </row>
    <row r="13" spans="1:2">
      <c r="A13" s="176" t="s">
        <v>249</v>
      </c>
      <c r="B13" t="s">
        <v>252</v>
      </c>
    </row>
    <row r="14" spans="1:2">
      <c r="A14" s="176" t="s">
        <v>250</v>
      </c>
      <c r="B14" t="s">
        <v>257</v>
      </c>
    </row>
    <row r="16" spans="1:2" ht="16" thickBot="1">
      <c r="A16" s="170" t="s">
        <v>270</v>
      </c>
      <c r="B16" s="171"/>
    </row>
    <row r="17" spans="1:2" ht="16" thickTop="1">
      <c r="A17" s="175" t="s">
        <v>230</v>
      </c>
      <c r="B17" t="s">
        <v>271</v>
      </c>
    </row>
    <row r="18" spans="1:2">
      <c r="A18" s="176" t="s">
        <v>231</v>
      </c>
      <c r="B18" t="s">
        <v>240</v>
      </c>
    </row>
    <row r="19" spans="1:2">
      <c r="A19" s="176" t="s">
        <v>264</v>
      </c>
      <c r="B19" t="s">
        <v>265</v>
      </c>
    </row>
    <row r="20" spans="1:2">
      <c r="A20" s="176" t="s">
        <v>232</v>
      </c>
      <c r="B20" t="s">
        <v>267</v>
      </c>
    </row>
    <row r="21" spans="1:2">
      <c r="A21" s="176" t="s">
        <v>234</v>
      </c>
      <c r="B21" t="s">
        <v>241</v>
      </c>
    </row>
    <row r="22" spans="1:2" ht="16" thickBot="1">
      <c r="A22" s="177" t="s">
        <v>243</v>
      </c>
      <c r="B22" s="172"/>
    </row>
    <row r="23" spans="1:2" ht="16" thickTop="1">
      <c r="A23" s="178" t="s">
        <v>233</v>
      </c>
      <c r="B23" t="s">
        <v>242</v>
      </c>
    </row>
    <row r="24" spans="1:2">
      <c r="A24" s="178" t="s">
        <v>235</v>
      </c>
      <c r="B24" t="s">
        <v>244</v>
      </c>
    </row>
    <row r="25" spans="1:2">
      <c r="A25" s="178" t="s">
        <v>236</v>
      </c>
      <c r="B25" t="s">
        <v>245</v>
      </c>
    </row>
    <row r="26" spans="1:2">
      <c r="A26" s="178" t="s">
        <v>237</v>
      </c>
      <c r="B26" t="s">
        <v>246</v>
      </c>
    </row>
    <row r="27" spans="1:2">
      <c r="A27" s="178" t="s">
        <v>238</v>
      </c>
      <c r="B27" t="s">
        <v>247</v>
      </c>
    </row>
  </sheetData>
  <mergeCells count="2">
    <mergeCell ref="B3:B4"/>
    <mergeCell ref="B5:B6"/>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workbookViewId="0">
      <selection activeCell="A87" sqref="A87"/>
    </sheetView>
  </sheetViews>
  <sheetFormatPr baseColWidth="10" defaultColWidth="8.83203125" defaultRowHeight="14" x14ac:dyDescent="0"/>
  <cols>
    <col min="1" max="1" width="43.1640625" style="35" customWidth="1"/>
    <col min="2" max="2" width="8.83203125" style="35"/>
    <col min="3" max="6" width="9.83203125" style="35" bestFit="1" customWidth="1"/>
    <col min="7" max="16384" width="8.83203125" style="35"/>
  </cols>
  <sheetData>
    <row r="1" spans="1:6" s="82" customFormat="1" ht="70.25" customHeight="1">
      <c r="A1" s="195" t="s">
        <v>201</v>
      </c>
      <c r="B1" s="195"/>
      <c r="C1" s="195"/>
      <c r="D1" s="195"/>
    </row>
    <row r="2" spans="1:6">
      <c r="C2" s="35" t="s">
        <v>38</v>
      </c>
      <c r="D2" s="35" t="s">
        <v>39</v>
      </c>
      <c r="E2" s="35" t="s">
        <v>40</v>
      </c>
      <c r="F2" s="35" t="s">
        <v>41</v>
      </c>
    </row>
    <row r="3" spans="1:6">
      <c r="A3" s="41" t="s">
        <v>1</v>
      </c>
      <c r="C3" s="83">
        <f>C60</f>
        <v>827.33</v>
      </c>
      <c r="D3" s="83">
        <f>D60</f>
        <v>948.6</v>
      </c>
      <c r="E3" s="83">
        <f>E60</f>
        <v>922.1</v>
      </c>
      <c r="F3" s="83">
        <f>F60</f>
        <v>1432.11</v>
      </c>
    </row>
    <row r="4" spans="1:6">
      <c r="A4" s="71" t="s">
        <v>202</v>
      </c>
      <c r="B4" s="84" t="s">
        <v>203</v>
      </c>
      <c r="C4" s="71" t="s">
        <v>43</v>
      </c>
      <c r="D4" s="71" t="s">
        <v>44</v>
      </c>
      <c r="E4" s="71" t="s">
        <v>45</v>
      </c>
      <c r="F4" s="71" t="s">
        <v>46</v>
      </c>
    </row>
    <row r="5" spans="1:6" ht="15">
      <c r="A5" s="35" t="s">
        <v>4</v>
      </c>
      <c r="B5" s="85">
        <v>59.62</v>
      </c>
      <c r="C5" s="86">
        <f>$B5+C$3+$B$11</f>
        <v>1109.6200000000001</v>
      </c>
      <c r="D5" s="86">
        <f t="shared" ref="D5:F10" si="0">$B5+D$3+$B$11</f>
        <v>1230.8900000000001</v>
      </c>
      <c r="E5" s="86">
        <f t="shared" si="0"/>
        <v>1204.3900000000001</v>
      </c>
      <c r="F5" s="86">
        <f t="shared" si="0"/>
        <v>1714.3999999999999</v>
      </c>
    </row>
    <row r="6" spans="1:6" ht="15">
      <c r="A6" s="35" t="s">
        <v>5</v>
      </c>
      <c r="B6" s="85">
        <v>59.63</v>
      </c>
      <c r="C6" s="86">
        <f t="shared" ref="C6:C10" si="1">$B6+C$3+$B$11</f>
        <v>1109.6300000000001</v>
      </c>
      <c r="D6" s="86">
        <f t="shared" si="0"/>
        <v>1230.9000000000001</v>
      </c>
      <c r="E6" s="86">
        <f t="shared" si="0"/>
        <v>1204.4000000000001</v>
      </c>
      <c r="F6" s="86">
        <f t="shared" si="0"/>
        <v>1714.41</v>
      </c>
    </row>
    <row r="7" spans="1:6" ht="15">
      <c r="A7" s="35" t="s">
        <v>6</v>
      </c>
      <c r="B7" s="85">
        <f>153.13-6</f>
        <v>147.13</v>
      </c>
      <c r="C7" s="86">
        <f t="shared" si="1"/>
        <v>1197.1300000000001</v>
      </c>
      <c r="D7" s="86">
        <f t="shared" si="0"/>
        <v>1318.4</v>
      </c>
      <c r="E7" s="86">
        <f t="shared" si="0"/>
        <v>1291.9000000000001</v>
      </c>
      <c r="F7" s="86">
        <f t="shared" si="0"/>
        <v>1801.9099999999999</v>
      </c>
    </row>
    <row r="8" spans="1:6" ht="15">
      <c r="A8" s="35" t="s">
        <v>7</v>
      </c>
      <c r="B8" s="85">
        <v>154</v>
      </c>
      <c r="C8" s="86">
        <f t="shared" si="1"/>
        <v>1204</v>
      </c>
      <c r="D8" s="86">
        <f t="shared" si="0"/>
        <v>1325.27</v>
      </c>
      <c r="E8" s="86">
        <f t="shared" si="0"/>
        <v>1298.77</v>
      </c>
      <c r="F8" s="86">
        <f t="shared" si="0"/>
        <v>1808.78</v>
      </c>
    </row>
    <row r="9" spans="1:6" ht="15">
      <c r="A9" s="35" t="s">
        <v>8</v>
      </c>
      <c r="B9" s="85">
        <v>196.5</v>
      </c>
      <c r="C9" s="86">
        <f t="shared" si="1"/>
        <v>1246.5</v>
      </c>
      <c r="D9" s="86">
        <f t="shared" si="0"/>
        <v>1367.77</v>
      </c>
      <c r="E9" s="86">
        <f t="shared" si="0"/>
        <v>1341.27</v>
      </c>
      <c r="F9" s="86">
        <f t="shared" si="0"/>
        <v>1851.28</v>
      </c>
    </row>
    <row r="10" spans="1:6" ht="15">
      <c r="A10" s="35" t="s">
        <v>9</v>
      </c>
      <c r="B10" s="85">
        <v>196.5</v>
      </c>
      <c r="C10" s="86">
        <f t="shared" si="1"/>
        <v>1246.5</v>
      </c>
      <c r="D10" s="86">
        <f t="shared" si="0"/>
        <v>1367.77</v>
      </c>
      <c r="E10" s="86">
        <f t="shared" si="0"/>
        <v>1341.27</v>
      </c>
      <c r="F10" s="86">
        <f t="shared" si="0"/>
        <v>1851.28</v>
      </c>
    </row>
    <row r="11" spans="1:6" ht="15">
      <c r="A11" s="35" t="s">
        <v>204</v>
      </c>
      <c r="B11" s="85">
        <f>(222.67*2)/2</f>
        <v>222.67</v>
      </c>
      <c r="C11" s="86"/>
      <c r="D11" s="86"/>
      <c r="E11" s="86"/>
      <c r="F11" s="86"/>
    </row>
    <row r="12" spans="1:6" ht="15">
      <c r="A12" s="35" t="s">
        <v>205</v>
      </c>
      <c r="B12" s="85">
        <f>361.43</f>
        <v>361.43</v>
      </c>
      <c r="C12" s="86"/>
      <c r="D12" s="86"/>
      <c r="E12" s="86"/>
      <c r="F12" s="86"/>
    </row>
    <row r="14" spans="1:6">
      <c r="A14" s="41" t="s">
        <v>10</v>
      </c>
      <c r="C14" s="83">
        <f>C65+C68</f>
        <v>844</v>
      </c>
      <c r="D14" s="83">
        <f>D65+D68</f>
        <v>713</v>
      </c>
      <c r="E14" s="83">
        <f>E65+E68</f>
        <v>913</v>
      </c>
      <c r="F14" s="83">
        <f>F65+F68</f>
        <v>563</v>
      </c>
    </row>
    <row r="15" spans="1:6">
      <c r="A15" s="71" t="s">
        <v>202</v>
      </c>
      <c r="B15" s="84" t="s">
        <v>203</v>
      </c>
      <c r="C15" s="71" t="s">
        <v>43</v>
      </c>
      <c r="D15" s="71" t="s">
        <v>44</v>
      </c>
      <c r="E15" s="71" t="s">
        <v>45</v>
      </c>
      <c r="F15" s="71" t="s">
        <v>46</v>
      </c>
    </row>
    <row r="16" spans="1:6" ht="15">
      <c r="A16" s="35" t="s">
        <v>11</v>
      </c>
      <c r="B16" s="85">
        <f>150+18</f>
        <v>168</v>
      </c>
      <c r="C16" s="86">
        <f>$B16+C$14+$B$22</f>
        <v>1167.4000000000001</v>
      </c>
      <c r="D16" s="86">
        <f t="shared" ref="D16:F21" si="2">$B16+D$14+$B$22</f>
        <v>1036.4000000000001</v>
      </c>
      <c r="E16" s="86">
        <f t="shared" si="2"/>
        <v>1236.4000000000001</v>
      </c>
      <c r="F16" s="86">
        <f t="shared" si="2"/>
        <v>886.4</v>
      </c>
    </row>
    <row r="17" spans="1:6" ht="15">
      <c r="A17" s="35" t="s">
        <v>12</v>
      </c>
      <c r="B17" s="85">
        <f>109+96+18</f>
        <v>223</v>
      </c>
      <c r="C17" s="86">
        <f t="shared" ref="C17:C21" si="3">$B17+C$14+$B$22</f>
        <v>1222.4000000000001</v>
      </c>
      <c r="D17" s="86">
        <f t="shared" si="2"/>
        <v>1091.4000000000001</v>
      </c>
      <c r="E17" s="86">
        <f t="shared" si="2"/>
        <v>1291.4000000000001</v>
      </c>
      <c r="F17" s="86">
        <f t="shared" si="2"/>
        <v>941.4</v>
      </c>
    </row>
    <row r="18" spans="1:6" ht="15">
      <c r="A18" s="35" t="s">
        <v>13</v>
      </c>
      <c r="B18" s="85">
        <v>283</v>
      </c>
      <c r="C18" s="86">
        <f t="shared" si="3"/>
        <v>1282.4000000000001</v>
      </c>
      <c r="D18" s="86">
        <f t="shared" si="2"/>
        <v>1151.4000000000001</v>
      </c>
      <c r="E18" s="86">
        <f t="shared" si="2"/>
        <v>1351.4</v>
      </c>
      <c r="F18" s="86">
        <f t="shared" si="2"/>
        <v>1001.4</v>
      </c>
    </row>
    <row r="19" spans="1:6" ht="15">
      <c r="A19" s="35" t="s">
        <v>14</v>
      </c>
      <c r="B19" s="85">
        <f>150+169</f>
        <v>319</v>
      </c>
      <c r="C19" s="86">
        <f t="shared" si="3"/>
        <v>1318.4</v>
      </c>
      <c r="D19" s="86">
        <f t="shared" si="2"/>
        <v>1187.4000000000001</v>
      </c>
      <c r="E19" s="86">
        <f t="shared" si="2"/>
        <v>1387.4</v>
      </c>
      <c r="F19" s="86">
        <f t="shared" si="2"/>
        <v>1037.4000000000001</v>
      </c>
    </row>
    <row r="20" spans="1:6" ht="15">
      <c r="A20" s="35" t="s">
        <v>15</v>
      </c>
      <c r="B20" s="85">
        <f>169+96+225</f>
        <v>490</v>
      </c>
      <c r="C20" s="86">
        <f t="shared" si="3"/>
        <v>1489.4</v>
      </c>
      <c r="D20" s="86">
        <f t="shared" si="2"/>
        <v>1358.4</v>
      </c>
      <c r="E20" s="86">
        <f t="shared" si="2"/>
        <v>1558.4</v>
      </c>
      <c r="F20" s="86">
        <f t="shared" si="2"/>
        <v>1208.4000000000001</v>
      </c>
    </row>
    <row r="21" spans="1:6" ht="15">
      <c r="A21" s="35" t="s">
        <v>16</v>
      </c>
      <c r="B21" s="85">
        <f>169+225+109</f>
        <v>503</v>
      </c>
      <c r="C21" s="86">
        <f t="shared" si="3"/>
        <v>1502.4</v>
      </c>
      <c r="D21" s="86">
        <f t="shared" si="2"/>
        <v>1371.4</v>
      </c>
      <c r="E21" s="86">
        <f t="shared" si="2"/>
        <v>1571.4</v>
      </c>
      <c r="F21" s="86">
        <f t="shared" si="2"/>
        <v>1221.4000000000001</v>
      </c>
    </row>
    <row r="22" spans="1:6" ht="15">
      <c r="A22" s="35" t="s">
        <v>204</v>
      </c>
      <c r="B22" s="85">
        <v>155.4</v>
      </c>
      <c r="C22" s="86"/>
      <c r="D22" s="86"/>
      <c r="E22" s="86"/>
      <c r="F22" s="86"/>
    </row>
    <row r="23" spans="1:6" ht="15">
      <c r="A23" s="35" t="s">
        <v>205</v>
      </c>
      <c r="B23" s="85">
        <v>194</v>
      </c>
      <c r="C23" s="86"/>
      <c r="D23" s="86"/>
      <c r="E23" s="86"/>
      <c r="F23" s="86"/>
    </row>
    <row r="25" spans="1:6">
      <c r="A25" s="41" t="s">
        <v>17</v>
      </c>
      <c r="C25" s="83">
        <f>C71</f>
        <v>595</v>
      </c>
      <c r="D25" s="83">
        <f>D71</f>
        <v>683</v>
      </c>
      <c r="E25" s="83">
        <f>E71</f>
        <v>508.9</v>
      </c>
      <c r="F25" s="83">
        <f>F71</f>
        <v>482.4</v>
      </c>
    </row>
    <row r="26" spans="1:6">
      <c r="A26" s="71" t="s">
        <v>202</v>
      </c>
      <c r="B26" s="84" t="s">
        <v>203</v>
      </c>
      <c r="C26" s="71" t="s">
        <v>43</v>
      </c>
      <c r="D26" s="71" t="s">
        <v>44</v>
      </c>
      <c r="E26" s="71" t="s">
        <v>45</v>
      </c>
      <c r="F26" s="71" t="s">
        <v>46</v>
      </c>
    </row>
    <row r="27" spans="1:6" ht="15">
      <c r="A27" s="35" t="s">
        <v>18</v>
      </c>
      <c r="B27" s="85">
        <f>30+89+59</f>
        <v>178</v>
      </c>
      <c r="C27" s="86">
        <f>$B27+C$25+$B$33</f>
        <v>922</v>
      </c>
      <c r="D27" s="86">
        <f t="shared" ref="D27:F32" si="4">$B27+D$25+$B$33</f>
        <v>1010</v>
      </c>
      <c r="E27" s="86">
        <f t="shared" si="4"/>
        <v>835.9</v>
      </c>
      <c r="F27" s="86">
        <f t="shared" si="4"/>
        <v>809.4</v>
      </c>
    </row>
    <row r="28" spans="1:6" ht="15">
      <c r="A28" s="35" t="s">
        <v>19</v>
      </c>
      <c r="B28" s="85">
        <f>61.41+89+30</f>
        <v>180.41</v>
      </c>
      <c r="C28" s="86">
        <f t="shared" ref="C28:C32" si="5">$B28+C$25+$B$33</f>
        <v>924.41</v>
      </c>
      <c r="D28" s="86">
        <f t="shared" si="4"/>
        <v>1012.41</v>
      </c>
      <c r="E28" s="86">
        <f t="shared" si="4"/>
        <v>838.31</v>
      </c>
      <c r="F28" s="86">
        <f t="shared" si="4"/>
        <v>811.81</v>
      </c>
    </row>
    <row r="29" spans="1:6" ht="15">
      <c r="A29" s="35" t="s">
        <v>20</v>
      </c>
      <c r="B29" s="85">
        <v>209.41</v>
      </c>
      <c r="C29" s="86">
        <f t="shared" si="5"/>
        <v>953.41</v>
      </c>
      <c r="D29" s="86">
        <f t="shared" si="4"/>
        <v>1041.4099999999999</v>
      </c>
      <c r="E29" s="86">
        <f t="shared" si="4"/>
        <v>867.31</v>
      </c>
      <c r="F29" s="86">
        <f t="shared" si="4"/>
        <v>840.81</v>
      </c>
    </row>
    <row r="30" spans="1:6" ht="15">
      <c r="A30" s="35" t="s">
        <v>21</v>
      </c>
      <c r="B30" s="85">
        <f>30+129+59</f>
        <v>218</v>
      </c>
      <c r="C30" s="86">
        <f t="shared" si="5"/>
        <v>962</v>
      </c>
      <c r="D30" s="86">
        <f t="shared" si="4"/>
        <v>1050</v>
      </c>
      <c r="E30" s="86">
        <f t="shared" si="4"/>
        <v>875.9</v>
      </c>
      <c r="F30" s="86">
        <f t="shared" si="4"/>
        <v>849.4</v>
      </c>
    </row>
    <row r="31" spans="1:6" ht="15">
      <c r="A31" s="35" t="s">
        <v>22</v>
      </c>
      <c r="B31" s="85">
        <f>61.41+129+30</f>
        <v>220.41</v>
      </c>
      <c r="C31" s="86">
        <f t="shared" si="5"/>
        <v>964.41</v>
      </c>
      <c r="D31" s="86">
        <f t="shared" si="4"/>
        <v>1052.4099999999999</v>
      </c>
      <c r="E31" s="86">
        <f t="shared" si="4"/>
        <v>878.31</v>
      </c>
      <c r="F31" s="86">
        <f t="shared" si="4"/>
        <v>851.81</v>
      </c>
    </row>
    <row r="32" spans="1:6" ht="15">
      <c r="A32" s="35" t="s">
        <v>23</v>
      </c>
      <c r="B32" s="85">
        <f>61.41+129+59</f>
        <v>249.41</v>
      </c>
      <c r="C32" s="86">
        <f t="shared" si="5"/>
        <v>993.41</v>
      </c>
      <c r="D32" s="86">
        <f t="shared" si="4"/>
        <v>1081.4099999999999</v>
      </c>
      <c r="E32" s="86">
        <f t="shared" si="4"/>
        <v>907.31</v>
      </c>
      <c r="F32" s="86">
        <f t="shared" si="4"/>
        <v>880.81</v>
      </c>
    </row>
    <row r="33" spans="1:6">
      <c r="A33" s="35" t="s">
        <v>204</v>
      </c>
      <c r="B33" s="85">
        <f>149</f>
        <v>149</v>
      </c>
    </row>
    <row r="34" spans="1:6">
      <c r="A34" s="35" t="s">
        <v>205</v>
      </c>
      <c r="B34" s="85">
        <f>169</f>
        <v>169</v>
      </c>
    </row>
    <row r="36" spans="1:6">
      <c r="A36" s="41" t="s">
        <v>24</v>
      </c>
      <c r="C36" s="83">
        <f>C75</f>
        <v>418.4</v>
      </c>
      <c r="D36" s="83">
        <f>D75</f>
        <v>724.4</v>
      </c>
      <c r="E36" s="83">
        <f>E75</f>
        <v>398.91</v>
      </c>
      <c r="F36" s="83">
        <f>F75</f>
        <v>191.4</v>
      </c>
    </row>
    <row r="37" spans="1:6">
      <c r="A37" s="71" t="s">
        <v>202</v>
      </c>
      <c r="B37" s="84" t="s">
        <v>203</v>
      </c>
      <c r="C37" s="71" t="s">
        <v>43</v>
      </c>
      <c r="D37" s="71" t="s">
        <v>44</v>
      </c>
      <c r="E37" s="71" t="s">
        <v>45</v>
      </c>
      <c r="F37" s="71" t="s">
        <v>46</v>
      </c>
    </row>
    <row r="38" spans="1:6" ht="15">
      <c r="A38" s="35" t="s">
        <v>25</v>
      </c>
      <c r="B38" s="85">
        <f>87+50+75</f>
        <v>212</v>
      </c>
      <c r="C38" s="86">
        <f>$B38+C$36+$B$44</f>
        <v>738.4</v>
      </c>
      <c r="D38" s="86">
        <f t="shared" ref="D38:F43" si="6">$B38+D$36+$B$44</f>
        <v>1044.4000000000001</v>
      </c>
      <c r="E38" s="86">
        <f t="shared" si="6"/>
        <v>718.91000000000008</v>
      </c>
      <c r="F38" s="86">
        <f t="shared" si="6"/>
        <v>511.4</v>
      </c>
    </row>
    <row r="39" spans="1:6" ht="15">
      <c r="A39" s="35" t="s">
        <v>26</v>
      </c>
      <c r="B39" s="85">
        <f>129.99+50+75</f>
        <v>254.99</v>
      </c>
      <c r="C39" s="86">
        <f t="shared" ref="C39:C43" si="7">$B39+C$36+$B$44</f>
        <v>781.39</v>
      </c>
      <c r="D39" s="86">
        <f t="shared" si="6"/>
        <v>1087.3899999999999</v>
      </c>
      <c r="E39" s="86">
        <f t="shared" si="6"/>
        <v>761.90000000000009</v>
      </c>
      <c r="F39" s="86">
        <f t="shared" si="6"/>
        <v>554.39</v>
      </c>
    </row>
    <row r="40" spans="1:6" ht="15">
      <c r="A40" s="35" t="s">
        <v>27</v>
      </c>
      <c r="B40" s="85">
        <f>129.99+50+87</f>
        <v>266.99</v>
      </c>
      <c r="C40" s="86">
        <f t="shared" si="7"/>
        <v>793.39</v>
      </c>
      <c r="D40" s="86">
        <f t="shared" si="6"/>
        <v>1099.3899999999999</v>
      </c>
      <c r="E40" s="86">
        <f t="shared" si="6"/>
        <v>773.90000000000009</v>
      </c>
      <c r="F40" s="86">
        <f t="shared" si="6"/>
        <v>566.39</v>
      </c>
    </row>
    <row r="41" spans="1:6" ht="15">
      <c r="A41" s="35" t="s">
        <v>28</v>
      </c>
      <c r="B41" s="85">
        <f>199.99+50+75</f>
        <v>324.99</v>
      </c>
      <c r="C41" s="86">
        <f t="shared" si="7"/>
        <v>851.39</v>
      </c>
      <c r="D41" s="86">
        <f t="shared" si="6"/>
        <v>1157.3899999999999</v>
      </c>
      <c r="E41" s="86">
        <f t="shared" si="6"/>
        <v>831.90000000000009</v>
      </c>
      <c r="F41" s="86">
        <f t="shared" si="6"/>
        <v>624.39</v>
      </c>
    </row>
    <row r="42" spans="1:6" ht="15">
      <c r="A42" s="35" t="s">
        <v>29</v>
      </c>
      <c r="B42" s="85">
        <f>199.99+50+87</f>
        <v>336.99</v>
      </c>
      <c r="C42" s="86">
        <f t="shared" si="7"/>
        <v>863.39</v>
      </c>
      <c r="D42" s="86">
        <f t="shared" si="6"/>
        <v>1169.3899999999999</v>
      </c>
      <c r="E42" s="86">
        <f t="shared" si="6"/>
        <v>843.90000000000009</v>
      </c>
      <c r="F42" s="86">
        <f t="shared" si="6"/>
        <v>636.39</v>
      </c>
    </row>
    <row r="43" spans="1:6" ht="15">
      <c r="A43" s="35" t="s">
        <v>30</v>
      </c>
      <c r="B43" s="85">
        <v>379.98</v>
      </c>
      <c r="C43" s="86">
        <f t="shared" si="7"/>
        <v>906.38</v>
      </c>
      <c r="D43" s="86">
        <f t="shared" si="6"/>
        <v>1212.3800000000001</v>
      </c>
      <c r="E43" s="86">
        <f t="shared" si="6"/>
        <v>886.8900000000001</v>
      </c>
      <c r="F43" s="86">
        <f t="shared" si="6"/>
        <v>679.38</v>
      </c>
    </row>
    <row r="44" spans="1:6">
      <c r="A44" s="35" t="s">
        <v>204</v>
      </c>
      <c r="B44" s="85">
        <v>108</v>
      </c>
    </row>
    <row r="45" spans="1:6">
      <c r="A45" s="35" t="s">
        <v>205</v>
      </c>
      <c r="B45" s="85">
        <v>179</v>
      </c>
    </row>
    <row r="47" spans="1:6">
      <c r="A47" s="41" t="s">
        <v>31</v>
      </c>
      <c r="C47" s="83">
        <f>C80</f>
        <v>518</v>
      </c>
      <c r="D47" s="83">
        <f>D80</f>
        <v>474</v>
      </c>
      <c r="E47" s="83">
        <f>E80</f>
        <v>635</v>
      </c>
      <c r="F47" s="83">
        <f>F80</f>
        <v>550</v>
      </c>
    </row>
    <row r="48" spans="1:6">
      <c r="A48" s="71" t="s">
        <v>202</v>
      </c>
      <c r="B48" s="84" t="s">
        <v>203</v>
      </c>
      <c r="C48" s="71" t="s">
        <v>43</v>
      </c>
      <c r="D48" s="71" t="s">
        <v>44</v>
      </c>
      <c r="E48" s="71" t="s">
        <v>45</v>
      </c>
      <c r="F48" s="71" t="s">
        <v>46</v>
      </c>
    </row>
    <row r="49" spans="1:6" ht="15">
      <c r="A49" s="35" t="s">
        <v>32</v>
      </c>
      <c r="B49" s="87">
        <f>15+5</f>
        <v>20</v>
      </c>
      <c r="C49" s="86">
        <f>$B49+C$47+$B$55</f>
        <v>652</v>
      </c>
      <c r="D49" s="86">
        <f t="shared" ref="D49:F54" si="8">$B49+D$47+$B$55</f>
        <v>608</v>
      </c>
      <c r="E49" s="86">
        <f t="shared" si="8"/>
        <v>769</v>
      </c>
      <c r="F49" s="86">
        <f t="shared" si="8"/>
        <v>684</v>
      </c>
    </row>
    <row r="50" spans="1:6" ht="15">
      <c r="A50" s="35" t="s">
        <v>33</v>
      </c>
      <c r="B50" s="87">
        <f>15+5</f>
        <v>20</v>
      </c>
      <c r="C50" s="86">
        <f t="shared" ref="C50:C54" si="9">$B50+C$47+$B$55</f>
        <v>652</v>
      </c>
      <c r="D50" s="86">
        <f t="shared" si="8"/>
        <v>608</v>
      </c>
      <c r="E50" s="86">
        <f t="shared" si="8"/>
        <v>769</v>
      </c>
      <c r="F50" s="86">
        <f t="shared" si="8"/>
        <v>684</v>
      </c>
    </row>
    <row r="51" spans="1:6" ht="15">
      <c r="A51" s="35" t="s">
        <v>34</v>
      </c>
      <c r="B51" s="87">
        <f>15+50</f>
        <v>65</v>
      </c>
      <c r="C51" s="86">
        <f t="shared" si="9"/>
        <v>697</v>
      </c>
      <c r="D51" s="86">
        <f t="shared" si="8"/>
        <v>653</v>
      </c>
      <c r="E51" s="86">
        <f t="shared" si="8"/>
        <v>814</v>
      </c>
      <c r="F51" s="86">
        <f t="shared" si="8"/>
        <v>729</v>
      </c>
    </row>
    <row r="52" spans="1:6" ht="15">
      <c r="A52" s="35" t="s">
        <v>35</v>
      </c>
      <c r="B52" s="87">
        <f>15+5+50</f>
        <v>70</v>
      </c>
      <c r="C52" s="86">
        <f t="shared" si="9"/>
        <v>702</v>
      </c>
      <c r="D52" s="86">
        <f t="shared" si="8"/>
        <v>658</v>
      </c>
      <c r="E52" s="86">
        <f t="shared" si="8"/>
        <v>819</v>
      </c>
      <c r="F52" s="86">
        <f t="shared" si="8"/>
        <v>734</v>
      </c>
    </row>
    <row r="53" spans="1:6" ht="15">
      <c r="A53" s="35" t="s">
        <v>36</v>
      </c>
      <c r="B53" s="87">
        <f>55+15+50</f>
        <v>120</v>
      </c>
      <c r="C53" s="86">
        <f t="shared" si="9"/>
        <v>752</v>
      </c>
      <c r="D53" s="86">
        <f t="shared" si="8"/>
        <v>708</v>
      </c>
      <c r="E53" s="86">
        <f t="shared" si="8"/>
        <v>869</v>
      </c>
      <c r="F53" s="86">
        <f t="shared" si="8"/>
        <v>784</v>
      </c>
    </row>
    <row r="54" spans="1:6" ht="15">
      <c r="A54" s="35" t="s">
        <v>37</v>
      </c>
      <c r="B54" s="87">
        <f>15+55+5+50</f>
        <v>125</v>
      </c>
      <c r="C54" s="86">
        <f t="shared" si="9"/>
        <v>757</v>
      </c>
      <c r="D54" s="86">
        <f t="shared" si="8"/>
        <v>713</v>
      </c>
      <c r="E54" s="86">
        <f t="shared" si="8"/>
        <v>874</v>
      </c>
      <c r="F54" s="86">
        <f t="shared" si="8"/>
        <v>789</v>
      </c>
    </row>
    <row r="55" spans="1:6" ht="15">
      <c r="A55" s="35" t="s">
        <v>204</v>
      </c>
      <c r="B55" s="87">
        <v>114</v>
      </c>
    </row>
    <row r="56" spans="1:6" ht="15">
      <c r="A56" s="35" t="s">
        <v>205</v>
      </c>
      <c r="B56" s="87">
        <v>201</v>
      </c>
    </row>
    <row r="58" spans="1:6">
      <c r="C58" s="35" t="s">
        <v>43</v>
      </c>
      <c r="D58" s="35" t="s">
        <v>44</v>
      </c>
      <c r="E58" s="35" t="s">
        <v>45</v>
      </c>
      <c r="F58" s="35" t="s">
        <v>46</v>
      </c>
    </row>
    <row r="59" spans="1:6">
      <c r="A59" s="35" t="s">
        <v>48</v>
      </c>
    </row>
    <row r="60" spans="1:6">
      <c r="A60" s="35" t="s">
        <v>206</v>
      </c>
      <c r="C60" s="83">
        <v>827.33</v>
      </c>
      <c r="D60" s="83">
        <v>948.6</v>
      </c>
      <c r="E60" s="83">
        <v>922.1</v>
      </c>
      <c r="F60" s="83">
        <v>1432.11</v>
      </c>
    </row>
    <row r="61" spans="1:6">
      <c r="A61" s="35" t="s">
        <v>207</v>
      </c>
      <c r="C61" s="35" t="s">
        <v>208</v>
      </c>
      <c r="D61" s="88">
        <v>0.45277777777777778</v>
      </c>
      <c r="E61" s="88">
        <v>0.26666666666666666</v>
      </c>
      <c r="F61" s="88">
        <v>0.45277777777777778</v>
      </c>
    </row>
    <row r="62" spans="1:6">
      <c r="A62" s="35" t="s">
        <v>209</v>
      </c>
      <c r="C62" s="35" t="s">
        <v>141</v>
      </c>
      <c r="D62" s="35" t="s">
        <v>140</v>
      </c>
      <c r="E62" s="35" t="s">
        <v>210</v>
      </c>
      <c r="F62" s="35" t="s">
        <v>140</v>
      </c>
    </row>
    <row r="64" spans="1:6">
      <c r="A64" s="35" t="s">
        <v>49</v>
      </c>
    </row>
    <row r="65" spans="1:6">
      <c r="A65" s="35" t="s">
        <v>206</v>
      </c>
      <c r="C65" s="83">
        <v>718</v>
      </c>
      <c r="D65" s="83">
        <v>587</v>
      </c>
      <c r="E65" s="83">
        <v>787</v>
      </c>
      <c r="F65" s="83">
        <v>437</v>
      </c>
    </row>
    <row r="66" spans="1:6">
      <c r="A66" s="35" t="s">
        <v>207</v>
      </c>
      <c r="C66" s="88">
        <v>0.4548611111111111</v>
      </c>
      <c r="D66" s="88">
        <v>0.42152777777777778</v>
      </c>
      <c r="E66" s="88">
        <v>0.50624999999999998</v>
      </c>
      <c r="F66" s="88">
        <v>0.40902777777777777</v>
      </c>
    </row>
    <row r="67" spans="1:6">
      <c r="A67" s="35" t="s">
        <v>209</v>
      </c>
      <c r="C67" s="35" t="s">
        <v>140</v>
      </c>
      <c r="D67" s="35" t="s">
        <v>141</v>
      </c>
      <c r="E67" s="35" t="s">
        <v>140</v>
      </c>
      <c r="F67" s="35" t="s">
        <v>141</v>
      </c>
    </row>
    <row r="68" spans="1:6" ht="28">
      <c r="A68" s="82" t="s">
        <v>211</v>
      </c>
      <c r="C68" s="89">
        <v>126</v>
      </c>
      <c r="D68" s="89">
        <v>126</v>
      </c>
      <c r="E68" s="89">
        <v>126</v>
      </c>
      <c r="F68" s="89">
        <v>126</v>
      </c>
    </row>
    <row r="70" spans="1:6">
      <c r="A70" s="35" t="s">
        <v>47</v>
      </c>
    </row>
    <row r="71" spans="1:6">
      <c r="A71" s="35" t="s">
        <v>206</v>
      </c>
      <c r="C71" s="83">
        <v>595</v>
      </c>
      <c r="D71" s="83">
        <v>683</v>
      </c>
      <c r="E71" s="83">
        <v>508.9</v>
      </c>
      <c r="F71" s="83">
        <v>482.4</v>
      </c>
    </row>
    <row r="72" spans="1:6">
      <c r="A72" s="35" t="s">
        <v>207</v>
      </c>
      <c r="C72" s="88">
        <v>0.53819444444444442</v>
      </c>
      <c r="D72" s="88">
        <v>0.41805555555555557</v>
      </c>
      <c r="E72" s="88">
        <v>0.41319444444444442</v>
      </c>
      <c r="F72" s="88">
        <v>0.41319444444444442</v>
      </c>
    </row>
    <row r="73" spans="1:6">
      <c r="C73" s="35" t="s">
        <v>141</v>
      </c>
      <c r="D73" s="35" t="s">
        <v>141</v>
      </c>
      <c r="E73" s="35" t="s">
        <v>141</v>
      </c>
      <c r="F73" s="35" t="s">
        <v>141</v>
      </c>
    </row>
    <row r="74" spans="1:6">
      <c r="A74" s="35" t="s">
        <v>50</v>
      </c>
    </row>
    <row r="75" spans="1:6">
      <c r="A75" s="35" t="s">
        <v>206</v>
      </c>
      <c r="C75" s="83">
        <v>418.4</v>
      </c>
      <c r="D75" s="83">
        <v>724.4</v>
      </c>
      <c r="E75" s="83">
        <v>398.91</v>
      </c>
      <c r="F75" s="83">
        <v>191.4</v>
      </c>
    </row>
    <row r="76" spans="1:6">
      <c r="A76" s="35" t="s">
        <v>207</v>
      </c>
      <c r="C76" s="88">
        <v>0.42222222222222222</v>
      </c>
      <c r="D76" s="88">
        <v>0.4236111111111111</v>
      </c>
      <c r="E76" s="88">
        <v>0.42986111111111108</v>
      </c>
      <c r="F76" s="88">
        <v>0.4375</v>
      </c>
    </row>
    <row r="77" spans="1:6">
      <c r="A77" s="35" t="s">
        <v>209</v>
      </c>
      <c r="C77" s="35" t="s">
        <v>141</v>
      </c>
      <c r="D77" s="35" t="s">
        <v>141</v>
      </c>
      <c r="E77" s="35" t="s">
        <v>212</v>
      </c>
      <c r="F77" s="35" t="s">
        <v>141</v>
      </c>
    </row>
    <row r="79" spans="1:6">
      <c r="A79" s="35" t="s">
        <v>51</v>
      </c>
    </row>
    <row r="80" spans="1:6">
      <c r="A80" s="35" t="s">
        <v>206</v>
      </c>
      <c r="C80" s="83">
        <v>518</v>
      </c>
      <c r="D80" s="83">
        <v>474</v>
      </c>
      <c r="E80" s="83">
        <v>635</v>
      </c>
      <c r="F80" s="83">
        <v>550</v>
      </c>
    </row>
    <row r="81" spans="1:6">
      <c r="A81" s="35" t="s">
        <v>207</v>
      </c>
      <c r="C81" s="35">
        <v>12</v>
      </c>
      <c r="D81" s="35">
        <v>7</v>
      </c>
      <c r="E81" s="35">
        <v>12</v>
      </c>
      <c r="F81" s="35">
        <v>7</v>
      </c>
    </row>
    <row r="82" spans="1:6">
      <c r="A82" s="35" t="s">
        <v>209</v>
      </c>
      <c r="C82" s="35" t="s">
        <v>141</v>
      </c>
      <c r="D82" s="35" t="s">
        <v>141</v>
      </c>
      <c r="E82" s="35" t="s">
        <v>141</v>
      </c>
      <c r="F82" s="35" t="s">
        <v>140</v>
      </c>
    </row>
    <row r="86" spans="1:6">
      <c r="A86" s="90"/>
    </row>
  </sheetData>
  <mergeCells count="1">
    <mergeCell ref="A1:D1"/>
  </mergeCells>
  <pageMargins left="0.7" right="0.7" top="0.75" bottom="0.75" header="0.3" footer="0.3"/>
  <pageSetup orientation="portrait" horizontalDpi="4294967293" verticalDpi="4294967293"/>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137"/>
  <sheetViews>
    <sheetView tabSelected="1" zoomScale="78" zoomScaleNormal="78" zoomScalePageLayoutView="78" workbookViewId="0">
      <selection activeCell="S13" sqref="S13"/>
    </sheetView>
  </sheetViews>
  <sheetFormatPr baseColWidth="10" defaultColWidth="11.5" defaultRowHeight="15" x14ac:dyDescent="0"/>
  <cols>
    <col min="1" max="1" width="11.5" style="35"/>
    <col min="2" max="2" width="11.5" style="36"/>
    <col min="3" max="3" width="49.33203125" style="36" customWidth="1"/>
    <col min="4" max="4" width="11.5" style="44"/>
    <col min="5" max="5" width="11.5" style="72"/>
    <col min="6" max="6" width="12.83203125" style="72" bestFit="1" customWidth="1"/>
    <col min="7" max="7" width="17.5" style="44" customWidth="1"/>
    <col min="8" max="9" width="11.5" style="72"/>
    <col min="10" max="10" width="11.5" style="44"/>
    <col min="11" max="12" width="11.5" style="202"/>
    <col min="13" max="13" width="11.5" style="44"/>
    <col min="14" max="16" width="11.5" style="72"/>
    <col min="17" max="17" width="6.1640625" style="72" bestFit="1" customWidth="1"/>
    <col min="18" max="18" width="5.6640625" style="72" bestFit="1" customWidth="1"/>
    <col min="19" max="19" width="8.6640625" style="72" bestFit="1" customWidth="1"/>
    <col min="20" max="25" width="11.5" style="72"/>
    <col min="26" max="26" width="11.5" style="36"/>
    <col min="27" max="16384" width="11.5" style="35"/>
  </cols>
  <sheetData>
    <row r="1" spans="3:34">
      <c r="D1" s="44" t="s">
        <v>38</v>
      </c>
      <c r="E1" s="58" t="s">
        <v>38</v>
      </c>
      <c r="F1" s="58"/>
      <c r="G1" s="44" t="s">
        <v>39</v>
      </c>
      <c r="H1" s="58" t="s">
        <v>39</v>
      </c>
      <c r="I1" s="58"/>
      <c r="J1" s="44" t="s">
        <v>40</v>
      </c>
      <c r="K1" s="196" t="s">
        <v>40</v>
      </c>
      <c r="L1" s="196"/>
      <c r="M1" s="44" t="s">
        <v>41</v>
      </c>
      <c r="N1" s="58" t="s">
        <v>41</v>
      </c>
      <c r="O1" s="58"/>
      <c r="P1" s="58"/>
      <c r="Q1" s="58"/>
      <c r="R1" s="58"/>
      <c r="S1" s="58"/>
      <c r="T1" s="58"/>
      <c r="U1" s="58"/>
      <c r="V1" s="58"/>
      <c r="W1" s="58"/>
      <c r="X1" s="58"/>
      <c r="Y1" s="58"/>
      <c r="AA1" s="50" t="s">
        <v>38</v>
      </c>
      <c r="AB1" s="51" t="s">
        <v>38</v>
      </c>
      <c r="AC1" s="52" t="s">
        <v>39</v>
      </c>
      <c r="AD1" s="53" t="s">
        <v>39</v>
      </c>
      <c r="AE1" s="54" t="s">
        <v>40</v>
      </c>
      <c r="AF1" s="55" t="s">
        <v>40</v>
      </c>
      <c r="AG1" s="56" t="s">
        <v>41</v>
      </c>
      <c r="AH1" s="57" t="s">
        <v>41</v>
      </c>
    </row>
    <row r="2" spans="3:34" ht="28">
      <c r="C2" s="197" t="s">
        <v>0</v>
      </c>
      <c r="D2" s="198" t="s">
        <v>43</v>
      </c>
      <c r="E2" s="67" t="s">
        <v>43</v>
      </c>
      <c r="F2" s="67"/>
      <c r="G2" s="198" t="s">
        <v>44</v>
      </c>
      <c r="H2" s="67" t="s">
        <v>44</v>
      </c>
      <c r="I2" s="67"/>
      <c r="J2" s="198" t="s">
        <v>45</v>
      </c>
      <c r="K2" s="199" t="s">
        <v>45</v>
      </c>
      <c r="L2" s="199"/>
      <c r="M2" s="198" t="s">
        <v>46</v>
      </c>
      <c r="N2" s="67" t="s">
        <v>46</v>
      </c>
      <c r="O2" s="67"/>
      <c r="P2" s="67"/>
      <c r="Q2" s="67"/>
      <c r="R2" s="67"/>
      <c r="S2" s="67"/>
      <c r="T2" s="67"/>
      <c r="U2" s="67"/>
      <c r="V2" s="67"/>
      <c r="W2" s="67"/>
      <c r="X2" s="67" t="s">
        <v>139</v>
      </c>
      <c r="Y2" s="67"/>
      <c r="AA2" s="59" t="s">
        <v>43</v>
      </c>
      <c r="AB2" s="60" t="s">
        <v>43</v>
      </c>
      <c r="AC2" s="61" t="s">
        <v>44</v>
      </c>
      <c r="AD2" s="62" t="s">
        <v>44</v>
      </c>
      <c r="AE2" s="63" t="s">
        <v>45</v>
      </c>
      <c r="AF2" s="64" t="s">
        <v>45</v>
      </c>
      <c r="AG2" s="65" t="s">
        <v>46</v>
      </c>
      <c r="AH2" s="66" t="s">
        <v>46</v>
      </c>
    </row>
    <row r="3" spans="3:34" ht="14">
      <c r="C3" s="200" t="s">
        <v>1</v>
      </c>
      <c r="E3" s="68" t="s">
        <v>2</v>
      </c>
      <c r="F3" s="68"/>
      <c r="H3" s="68" t="s">
        <v>2</v>
      </c>
      <c r="I3" s="68"/>
      <c r="K3" s="201" t="s">
        <v>2</v>
      </c>
      <c r="L3" s="201"/>
      <c r="N3" s="68" t="s">
        <v>2</v>
      </c>
      <c r="O3" s="68"/>
      <c r="P3" s="68"/>
      <c r="Q3" s="68"/>
      <c r="R3" s="68"/>
      <c r="S3" s="68"/>
      <c r="T3" s="68"/>
      <c r="U3" s="68"/>
      <c r="V3" s="68"/>
      <c r="W3" s="68"/>
      <c r="X3" s="68"/>
      <c r="Y3" s="68"/>
      <c r="Z3" s="36">
        <v>1</v>
      </c>
      <c r="AA3" s="69">
        <f t="shared" ref="AA3:AA8" si="0">E5</f>
        <v>5</v>
      </c>
      <c r="AB3" s="70">
        <f t="shared" ref="AB3:AB8" si="1">D5</f>
        <v>1109.6200000000001</v>
      </c>
      <c r="AC3" s="69">
        <f t="shared" ref="AC3:AC8" si="2">H5</f>
        <v>4</v>
      </c>
      <c r="AD3" s="70">
        <f t="shared" ref="AD3:AD8" si="3">G5</f>
        <v>1230.8900000000001</v>
      </c>
      <c r="AE3" s="69">
        <f t="shared" ref="AE3:AE8" si="4">K5</f>
        <v>4</v>
      </c>
      <c r="AF3" s="70">
        <f t="shared" ref="AF3:AF8" si="5">J5</f>
        <v>1204.3900000000001</v>
      </c>
      <c r="AG3" s="69">
        <f t="shared" ref="AG3:AG8" si="6">N5</f>
        <v>5</v>
      </c>
      <c r="AH3" s="70">
        <f t="shared" ref="AH3:AH8" si="7">M5</f>
        <v>1714.3999999999999</v>
      </c>
    </row>
    <row r="4" spans="3:34">
      <c r="C4" s="198" t="s">
        <v>3</v>
      </c>
      <c r="D4" s="44" t="s">
        <v>140</v>
      </c>
      <c r="G4" s="44" t="s">
        <v>141</v>
      </c>
      <c r="J4" s="44" t="s">
        <v>140</v>
      </c>
      <c r="M4" s="44" t="s">
        <v>140</v>
      </c>
      <c r="Q4" s="72" t="s">
        <v>142</v>
      </c>
      <c r="R4" s="72" t="s">
        <v>143</v>
      </c>
      <c r="S4" s="72" t="s">
        <v>144</v>
      </c>
      <c r="T4" s="72" t="s">
        <v>144</v>
      </c>
      <c r="U4" s="72" t="s">
        <v>145</v>
      </c>
      <c r="Z4" s="36">
        <f>Z3+1</f>
        <v>2</v>
      </c>
      <c r="AA4" s="69">
        <f t="shared" si="0"/>
        <v>4</v>
      </c>
      <c r="AB4" s="70">
        <f t="shared" si="1"/>
        <v>1109.6300000000001</v>
      </c>
      <c r="AC4" s="69">
        <f t="shared" si="2"/>
        <v>2</v>
      </c>
      <c r="AD4" s="70">
        <f t="shared" si="3"/>
        <v>1230.9000000000001</v>
      </c>
      <c r="AE4" s="69">
        <f t="shared" si="4"/>
        <v>2</v>
      </c>
      <c r="AF4" s="70">
        <f t="shared" si="5"/>
        <v>1204.4000000000001</v>
      </c>
      <c r="AG4" s="69">
        <f t="shared" si="6"/>
        <v>2</v>
      </c>
      <c r="AH4" s="70">
        <f t="shared" si="7"/>
        <v>1714.41</v>
      </c>
    </row>
    <row r="5" spans="3:34">
      <c r="C5" s="36" t="s">
        <v>4</v>
      </c>
      <c r="D5" s="203">
        <v>1109.6200000000001</v>
      </c>
      <c r="E5" s="72">
        <v>5</v>
      </c>
      <c r="G5" s="203">
        <v>1230.8900000000001</v>
      </c>
      <c r="H5" s="72">
        <v>4</v>
      </c>
      <c r="J5" s="203">
        <v>1204.3900000000001</v>
      </c>
      <c r="K5" s="202">
        <v>4</v>
      </c>
      <c r="M5" s="203">
        <v>1714.3999999999999</v>
      </c>
      <c r="N5" s="72">
        <v>5</v>
      </c>
      <c r="P5" s="72" t="s">
        <v>48</v>
      </c>
      <c r="Q5" s="73">
        <f>MAX($E5,$H5,$K5,$N5)</f>
        <v>5</v>
      </c>
      <c r="R5" s="73">
        <f>MIN($E5,$H5,$K5,$N5)</f>
        <v>4</v>
      </c>
      <c r="S5" s="73">
        <f t="shared" ref="S5:S10" si="8">T5</f>
        <v>4.5</v>
      </c>
      <c r="T5" s="74">
        <f t="shared" ref="T5:T10" si="9">AVERAGE(N5,K5,H5,E5)</f>
        <v>4.5</v>
      </c>
      <c r="U5" s="74">
        <f>MIN(E5,H5,K5,N5)</f>
        <v>4</v>
      </c>
      <c r="V5" s="74">
        <f t="shared" ref="V5:V10" si="10">AVERAGE((E5-$E$113),(H5-$H$113),(K5-$K$113),(N5-$N$113))</f>
        <v>1.2708333333333333</v>
      </c>
      <c r="W5" s="74">
        <f t="shared" ref="W5:W10" si="11">AVERAGE((E5-$E$113)/$E$114,(H5-$H$113)/$H$114,(K5-$K$113)/$K$114,(N5-$N$113)/$N$114)</f>
        <v>0.83853290828211702</v>
      </c>
      <c r="X5" s="74">
        <f>AVERAGE(E5:E10,H5:H10,K5:K10,N5:N10,E62:E67,H62:H67,K62:K67,N62:N67)</f>
        <v>2.6666666666666665</v>
      </c>
      <c r="Y5" s="74">
        <f>AVERAGE(H5:H10)</f>
        <v>3.1666666666666665</v>
      </c>
      <c r="Z5" s="36">
        <f t="shared" ref="Z5:Z61" si="12">Z4+1</f>
        <v>3</v>
      </c>
      <c r="AA5" s="69">
        <f t="shared" si="0"/>
        <v>2</v>
      </c>
      <c r="AB5" s="70">
        <f t="shared" si="1"/>
        <v>1197.1300000000001</v>
      </c>
      <c r="AC5" s="69">
        <f t="shared" si="2"/>
        <v>2</v>
      </c>
      <c r="AD5" s="70">
        <f t="shared" si="3"/>
        <v>1318.4</v>
      </c>
      <c r="AE5" s="69">
        <f t="shared" si="4"/>
        <v>2</v>
      </c>
      <c r="AF5" s="70">
        <f t="shared" si="5"/>
        <v>1291.9000000000001</v>
      </c>
      <c r="AG5" s="69">
        <f t="shared" si="6"/>
        <v>3</v>
      </c>
      <c r="AH5" s="70">
        <f t="shared" si="7"/>
        <v>1801.9099999999999</v>
      </c>
    </row>
    <row r="6" spans="3:34">
      <c r="C6" s="36" t="s">
        <v>5</v>
      </c>
      <c r="D6" s="203">
        <v>1109.6300000000001</v>
      </c>
      <c r="E6" s="72">
        <v>4</v>
      </c>
      <c r="G6" s="203">
        <v>1230.9000000000001</v>
      </c>
      <c r="H6" s="72">
        <v>2</v>
      </c>
      <c r="J6" s="203">
        <v>1204.4000000000001</v>
      </c>
      <c r="K6" s="202">
        <v>2</v>
      </c>
      <c r="M6" s="203">
        <v>1714.41</v>
      </c>
      <c r="N6" s="72">
        <v>2</v>
      </c>
      <c r="P6" s="72" t="s">
        <v>48</v>
      </c>
      <c r="Q6" s="73">
        <f t="shared" ref="Q6:Q10" si="13">MAX($E6,$H6,$K6,$N6)</f>
        <v>4</v>
      </c>
      <c r="R6" s="73">
        <f t="shared" ref="R6:R10" si="14">MIN($E6,$H6,$K6,$N6)</f>
        <v>2</v>
      </c>
      <c r="S6" s="73">
        <f t="shared" si="8"/>
        <v>2.5</v>
      </c>
      <c r="T6" s="74">
        <f t="shared" si="9"/>
        <v>2.5</v>
      </c>
      <c r="U6" s="74">
        <f>MIN(E6,H6,K6,N6)</f>
        <v>2</v>
      </c>
      <c r="V6" s="74">
        <f t="shared" si="10"/>
        <v>-0.72916666666666674</v>
      </c>
      <c r="W6" s="74">
        <f t="shared" si="11"/>
        <v>-0.52874594542327924</v>
      </c>
      <c r="X6" s="74"/>
      <c r="Y6" s="74"/>
      <c r="Z6" s="36">
        <f t="shared" si="12"/>
        <v>4</v>
      </c>
      <c r="AA6" s="69">
        <f t="shared" si="0"/>
        <v>2</v>
      </c>
      <c r="AB6" s="70">
        <f t="shared" si="1"/>
        <v>1204</v>
      </c>
      <c r="AC6" s="69">
        <f t="shared" si="2"/>
        <v>3</v>
      </c>
      <c r="AD6" s="70">
        <f t="shared" si="3"/>
        <v>1325.27</v>
      </c>
      <c r="AE6" s="69">
        <f t="shared" si="4"/>
        <v>2</v>
      </c>
      <c r="AF6" s="70">
        <f t="shared" si="5"/>
        <v>1298.77</v>
      </c>
      <c r="AG6" s="69">
        <f t="shared" si="6"/>
        <v>2</v>
      </c>
      <c r="AH6" s="70">
        <f t="shared" si="7"/>
        <v>1808.78</v>
      </c>
    </row>
    <row r="7" spans="3:34">
      <c r="C7" s="36" t="s">
        <v>6</v>
      </c>
      <c r="D7" s="203">
        <v>1197.1300000000001</v>
      </c>
      <c r="E7" s="72">
        <v>2</v>
      </c>
      <c r="G7" s="203">
        <v>1318.4</v>
      </c>
      <c r="H7" s="72">
        <v>2</v>
      </c>
      <c r="J7" s="203">
        <v>1291.9000000000001</v>
      </c>
      <c r="K7" s="202">
        <v>2</v>
      </c>
      <c r="M7" s="203">
        <v>1801.9099999999999</v>
      </c>
      <c r="N7" s="72">
        <v>3</v>
      </c>
      <c r="P7" s="72" t="s">
        <v>48</v>
      </c>
      <c r="Q7" s="73">
        <f t="shared" si="13"/>
        <v>3</v>
      </c>
      <c r="R7" s="73">
        <f t="shared" si="14"/>
        <v>2</v>
      </c>
      <c r="S7" s="73">
        <f t="shared" si="8"/>
        <v>2.25</v>
      </c>
      <c r="T7" s="74">
        <f t="shared" si="9"/>
        <v>2.25</v>
      </c>
      <c r="U7" s="74">
        <f>MIN(E7,H7,K7,N7)</f>
        <v>2</v>
      </c>
      <c r="V7" s="74">
        <f t="shared" si="10"/>
        <v>-0.97916666666666674</v>
      </c>
      <c r="W7" s="74">
        <f t="shared" si="11"/>
        <v>-0.66432445448801247</v>
      </c>
      <c r="X7" s="74"/>
      <c r="Y7" s="74"/>
      <c r="Z7" s="36">
        <f t="shared" si="12"/>
        <v>5</v>
      </c>
      <c r="AA7" s="69">
        <f t="shared" si="0"/>
        <v>2</v>
      </c>
      <c r="AB7" s="70">
        <f t="shared" si="1"/>
        <v>1246.5</v>
      </c>
      <c r="AC7" s="69">
        <f t="shared" si="2"/>
        <v>4</v>
      </c>
      <c r="AD7" s="70">
        <f t="shared" si="3"/>
        <v>1367.77</v>
      </c>
      <c r="AE7" s="69">
        <f t="shared" si="4"/>
        <v>2</v>
      </c>
      <c r="AF7" s="70">
        <f t="shared" si="5"/>
        <v>1341.27</v>
      </c>
      <c r="AG7" s="69">
        <f t="shared" si="6"/>
        <v>2</v>
      </c>
      <c r="AH7" s="70">
        <f t="shared" si="7"/>
        <v>1851.28</v>
      </c>
    </row>
    <row r="8" spans="3:34">
      <c r="C8" s="36" t="s">
        <v>7</v>
      </c>
      <c r="D8" s="203">
        <v>1204</v>
      </c>
      <c r="E8" s="72">
        <v>2</v>
      </c>
      <c r="G8" s="203">
        <v>1325.27</v>
      </c>
      <c r="H8" s="72">
        <v>3</v>
      </c>
      <c r="J8" s="203">
        <v>1298.77</v>
      </c>
      <c r="K8" s="202">
        <v>2</v>
      </c>
      <c r="M8" s="203">
        <v>1808.78</v>
      </c>
      <c r="N8" s="72">
        <v>2</v>
      </c>
      <c r="P8" s="72" t="s">
        <v>48</v>
      </c>
      <c r="Q8" s="73">
        <f t="shared" si="13"/>
        <v>3</v>
      </c>
      <c r="R8" s="73">
        <f t="shared" si="14"/>
        <v>2</v>
      </c>
      <c r="S8" s="73">
        <f t="shared" si="8"/>
        <v>2.25</v>
      </c>
      <c r="T8" s="74">
        <f t="shared" si="9"/>
        <v>2.25</v>
      </c>
      <c r="U8" s="74">
        <f>MIN(E8,H8,K8,N8)</f>
        <v>2</v>
      </c>
      <c r="V8" s="74">
        <f t="shared" si="10"/>
        <v>-0.97916666666666674</v>
      </c>
      <c r="W8" s="74">
        <f t="shared" si="11"/>
        <v>-0.6677222790295636</v>
      </c>
      <c r="X8" s="74"/>
      <c r="Y8" s="74"/>
      <c r="Z8" s="36">
        <f t="shared" si="12"/>
        <v>6</v>
      </c>
      <c r="AA8" s="69">
        <f t="shared" si="0"/>
        <v>2</v>
      </c>
      <c r="AB8" s="70">
        <f t="shared" si="1"/>
        <v>1246.5</v>
      </c>
      <c r="AC8" s="69">
        <f t="shared" si="2"/>
        <v>4</v>
      </c>
      <c r="AD8" s="70">
        <f t="shared" si="3"/>
        <v>1367.77</v>
      </c>
      <c r="AE8" s="69">
        <f t="shared" si="4"/>
        <v>3</v>
      </c>
      <c r="AF8" s="70">
        <f t="shared" si="5"/>
        <v>1341.27</v>
      </c>
      <c r="AG8" s="69">
        <f t="shared" si="6"/>
        <v>3</v>
      </c>
      <c r="AH8" s="70">
        <f t="shared" si="7"/>
        <v>1851.28</v>
      </c>
    </row>
    <row r="9" spans="3:34">
      <c r="C9" s="36" t="s">
        <v>8</v>
      </c>
      <c r="D9" s="203">
        <v>1246.5</v>
      </c>
      <c r="E9" s="72">
        <v>2</v>
      </c>
      <c r="G9" s="203">
        <v>1367.77</v>
      </c>
      <c r="H9" s="72">
        <v>4</v>
      </c>
      <c r="J9" s="203">
        <v>1341.27</v>
      </c>
      <c r="K9" s="202">
        <v>2</v>
      </c>
      <c r="M9" s="203">
        <v>1851.28</v>
      </c>
      <c r="N9" s="72">
        <v>2</v>
      </c>
      <c r="P9" s="72" t="s">
        <v>48</v>
      </c>
      <c r="Q9" s="73">
        <f t="shared" si="13"/>
        <v>4</v>
      </c>
      <c r="R9" s="73">
        <f t="shared" si="14"/>
        <v>2</v>
      </c>
      <c r="S9" s="73">
        <f t="shared" si="8"/>
        <v>2.5</v>
      </c>
      <c r="T9" s="74">
        <f t="shared" si="9"/>
        <v>2.5</v>
      </c>
      <c r="U9" s="74">
        <f>MIN(E9,H9,K9,N9)</f>
        <v>2</v>
      </c>
      <c r="V9" s="74">
        <f t="shared" si="10"/>
        <v>-0.72916666666666674</v>
      </c>
      <c r="W9" s="74">
        <f t="shared" si="11"/>
        <v>-0.50244013410596045</v>
      </c>
      <c r="X9" s="74"/>
      <c r="Y9" s="74"/>
      <c r="Z9" s="36">
        <f t="shared" si="12"/>
        <v>7</v>
      </c>
      <c r="AA9" s="69">
        <f t="shared" ref="AA9:AA14" si="15">E62</f>
        <v>6</v>
      </c>
      <c r="AB9" s="70">
        <f t="shared" ref="AB9:AB14" si="16">D62</f>
        <v>1248.3800000000001</v>
      </c>
      <c r="AC9" s="69">
        <f t="shared" ref="AC9:AC14" si="17">H62</f>
        <v>4</v>
      </c>
      <c r="AD9" s="70">
        <f t="shared" ref="AD9:AD14" si="18">G62</f>
        <v>1369.65</v>
      </c>
      <c r="AE9" s="69">
        <f t="shared" ref="AE9:AE14" si="19">K62</f>
        <v>3</v>
      </c>
      <c r="AF9" s="70">
        <f t="shared" ref="AF9:AF14" si="20">J62</f>
        <v>1343.15</v>
      </c>
      <c r="AG9" s="69">
        <f t="shared" ref="AG9:AG14" si="21">N62</f>
        <v>3</v>
      </c>
      <c r="AH9" s="70">
        <f t="shared" ref="AH9:AH14" si="22">M62</f>
        <v>1853.1599999999999</v>
      </c>
    </row>
    <row r="10" spans="3:34">
      <c r="C10" s="36" t="s">
        <v>9</v>
      </c>
      <c r="D10" s="203">
        <v>1246.5</v>
      </c>
      <c r="E10" s="72">
        <v>2</v>
      </c>
      <c r="G10" s="203">
        <v>1367.77</v>
      </c>
      <c r="H10" s="72">
        <v>4</v>
      </c>
      <c r="J10" s="203">
        <v>1341.27</v>
      </c>
      <c r="K10" s="202">
        <v>3</v>
      </c>
      <c r="M10" s="203">
        <v>1851.28</v>
      </c>
      <c r="N10" s="72">
        <v>3</v>
      </c>
      <c r="P10" s="72" t="s">
        <v>48</v>
      </c>
      <c r="Q10" s="73">
        <f t="shared" si="13"/>
        <v>4</v>
      </c>
      <c r="R10" s="73">
        <f t="shared" si="14"/>
        <v>2</v>
      </c>
      <c r="S10" s="73">
        <f t="shared" si="8"/>
        <v>3</v>
      </c>
      <c r="T10" s="74">
        <f t="shared" si="9"/>
        <v>3</v>
      </c>
      <c r="U10" s="74"/>
      <c r="V10" s="74">
        <f t="shared" si="10"/>
        <v>-0.22916666666666674</v>
      </c>
      <c r="W10" s="74">
        <f t="shared" si="11"/>
        <v>-0.14448745654191469</v>
      </c>
      <c r="X10" s="74"/>
      <c r="Y10" s="74"/>
      <c r="Z10" s="36">
        <f t="shared" si="12"/>
        <v>8</v>
      </c>
      <c r="AA10" s="69">
        <f t="shared" si="15"/>
        <v>5</v>
      </c>
      <c r="AB10" s="70">
        <f t="shared" si="16"/>
        <v>1248.3900000000001</v>
      </c>
      <c r="AC10" s="69">
        <f t="shared" si="17"/>
        <v>2</v>
      </c>
      <c r="AD10" s="70">
        <f t="shared" si="18"/>
        <v>1369.66</v>
      </c>
      <c r="AE10" s="69">
        <f t="shared" si="19"/>
        <v>2</v>
      </c>
      <c r="AF10" s="70">
        <f t="shared" si="20"/>
        <v>1343.16</v>
      </c>
      <c r="AG10" s="69">
        <f t="shared" si="21"/>
        <v>1</v>
      </c>
      <c r="AH10" s="70">
        <f t="shared" si="22"/>
        <v>1853.17</v>
      </c>
    </row>
    <row r="11" spans="3:34">
      <c r="S11" s="72">
        <f>MAX(S5:S10)</f>
        <v>4.5</v>
      </c>
      <c r="Z11" s="36">
        <f t="shared" si="12"/>
        <v>9</v>
      </c>
      <c r="AA11" s="69">
        <f t="shared" si="15"/>
        <v>3</v>
      </c>
      <c r="AB11" s="70">
        <f t="shared" si="16"/>
        <v>1335.89</v>
      </c>
      <c r="AC11" s="69">
        <f t="shared" si="17"/>
        <v>1</v>
      </c>
      <c r="AD11" s="70">
        <f t="shared" si="18"/>
        <v>1457.16</v>
      </c>
      <c r="AE11" s="69">
        <f t="shared" si="19"/>
        <v>2</v>
      </c>
      <c r="AF11" s="70">
        <f t="shared" si="20"/>
        <v>1430.66</v>
      </c>
      <c r="AG11" s="69">
        <f t="shared" si="21"/>
        <v>2</v>
      </c>
      <c r="AH11" s="70">
        <f t="shared" si="22"/>
        <v>1940.6699999999998</v>
      </c>
    </row>
    <row r="12" spans="3:34">
      <c r="Z12" s="36">
        <f t="shared" si="12"/>
        <v>10</v>
      </c>
      <c r="AA12" s="69">
        <f t="shared" si="15"/>
        <v>3</v>
      </c>
      <c r="AB12" s="70">
        <f t="shared" si="16"/>
        <v>1342.76</v>
      </c>
      <c r="AC12" s="69">
        <f t="shared" si="17"/>
        <v>2</v>
      </c>
      <c r="AD12" s="70">
        <f t="shared" si="18"/>
        <v>1464.03</v>
      </c>
      <c r="AE12" s="69">
        <f t="shared" si="19"/>
        <v>1</v>
      </c>
      <c r="AF12" s="70">
        <f t="shared" si="20"/>
        <v>1437.53</v>
      </c>
      <c r="AG12" s="69">
        <f t="shared" si="21"/>
        <v>1</v>
      </c>
      <c r="AH12" s="70">
        <f t="shared" si="22"/>
        <v>1947.54</v>
      </c>
    </row>
    <row r="13" spans="3:34">
      <c r="Z13" s="36">
        <f t="shared" si="12"/>
        <v>11</v>
      </c>
      <c r="AA13" s="69">
        <f t="shared" si="15"/>
        <v>3</v>
      </c>
      <c r="AB13" s="70">
        <f t="shared" si="16"/>
        <v>1385.26</v>
      </c>
      <c r="AC13" s="69">
        <f t="shared" si="17"/>
        <v>3</v>
      </c>
      <c r="AD13" s="70">
        <f t="shared" si="18"/>
        <v>1506.53</v>
      </c>
      <c r="AE13" s="69">
        <f t="shared" si="19"/>
        <v>2</v>
      </c>
      <c r="AF13" s="70">
        <f t="shared" si="20"/>
        <v>1480.03</v>
      </c>
      <c r="AG13" s="69">
        <f t="shared" si="21"/>
        <v>1</v>
      </c>
      <c r="AH13" s="70">
        <f t="shared" si="22"/>
        <v>1990.04</v>
      </c>
    </row>
    <row r="14" spans="3:34">
      <c r="C14" s="200" t="s">
        <v>10</v>
      </c>
      <c r="Z14" s="36">
        <f t="shared" si="12"/>
        <v>12</v>
      </c>
      <c r="AA14" s="69">
        <f t="shared" si="15"/>
        <v>3</v>
      </c>
      <c r="AB14" s="70">
        <f t="shared" si="16"/>
        <v>1385.26</v>
      </c>
      <c r="AC14" s="69">
        <f t="shared" si="17"/>
        <v>3</v>
      </c>
      <c r="AD14" s="70">
        <f t="shared" si="18"/>
        <v>1506.53</v>
      </c>
      <c r="AE14" s="69">
        <f t="shared" si="19"/>
        <v>3</v>
      </c>
      <c r="AF14" s="70">
        <f t="shared" si="20"/>
        <v>1480.03</v>
      </c>
      <c r="AG14" s="69">
        <f t="shared" si="21"/>
        <v>1</v>
      </c>
      <c r="AH14" s="70">
        <f t="shared" si="22"/>
        <v>1990.04</v>
      </c>
    </row>
    <row r="15" spans="3:34">
      <c r="C15" s="198" t="s">
        <v>3</v>
      </c>
      <c r="D15" s="44" t="s">
        <v>140</v>
      </c>
      <c r="G15" s="44" t="s">
        <v>141</v>
      </c>
      <c r="J15" s="44" t="s">
        <v>140</v>
      </c>
      <c r="M15" s="44" t="s">
        <v>141</v>
      </c>
      <c r="Z15" s="36">
        <f t="shared" si="12"/>
        <v>13</v>
      </c>
      <c r="AA15" s="69">
        <f>E16</f>
        <v>5</v>
      </c>
      <c r="AB15" s="70">
        <f>D16</f>
        <v>1167.4000000000001</v>
      </c>
      <c r="AC15" s="69">
        <f>H16</f>
        <v>7</v>
      </c>
      <c r="AD15" s="70">
        <f>G16</f>
        <v>1036.4000000000001</v>
      </c>
      <c r="AE15" s="69">
        <f>K16</f>
        <v>3</v>
      </c>
      <c r="AF15" s="70">
        <f>J16</f>
        <v>1236.4000000000001</v>
      </c>
      <c r="AG15" s="69">
        <f>N16</f>
        <v>4</v>
      </c>
      <c r="AH15" s="70">
        <f>M16</f>
        <v>886.4</v>
      </c>
    </row>
    <row r="16" spans="3:34">
      <c r="C16" s="36" t="s">
        <v>11</v>
      </c>
      <c r="D16" s="203">
        <v>1167.4000000000001</v>
      </c>
      <c r="E16" s="72">
        <v>5</v>
      </c>
      <c r="G16" s="203">
        <v>1036.4000000000001</v>
      </c>
      <c r="H16" s="72">
        <v>7</v>
      </c>
      <c r="J16" s="203">
        <v>1236.4000000000001</v>
      </c>
      <c r="K16" s="202">
        <v>3</v>
      </c>
      <c r="M16" s="203">
        <v>886.4</v>
      </c>
      <c r="N16" s="72">
        <v>4</v>
      </c>
      <c r="P16" s="72" t="s">
        <v>49</v>
      </c>
      <c r="Q16" s="73">
        <f>MAX($E16,$H16,$K16,$N16)</f>
        <v>7</v>
      </c>
      <c r="R16" s="73">
        <f>MIN($E16,$H16,$K16,$N16)</f>
        <v>3</v>
      </c>
      <c r="S16" s="73">
        <f t="shared" ref="S16:S21" si="23">T16</f>
        <v>4.75</v>
      </c>
      <c r="T16" s="74">
        <f t="shared" ref="T16:T21" si="24">AVERAGE(N16,K16,H16,E16)</f>
        <v>4.75</v>
      </c>
      <c r="U16" s="74">
        <f t="shared" ref="U16:U21" si="25">MIN(E16,H16,K16,N16)</f>
        <v>3</v>
      </c>
      <c r="V16" s="74">
        <f t="shared" ref="V16:V21" si="26">AVERAGE((E16-$E$113),(H16-$H$113),(K16-$K$113),(N16-$N$113))</f>
        <v>1.5208333333333333</v>
      </c>
      <c r="W16" s="74">
        <f t="shared" ref="W16:W21" si="27">AVERAGE((E16-$E$113)/$E$114,(H16-$H$113)/$H$114,(K16-$K$113)/$K$114,(N16-$N$113)/$N$114)</f>
        <v>0.97642666548888091</v>
      </c>
      <c r="X16" s="74">
        <f>AVERAGE(E16:E21,H16:H21,K16:K21,N16:N21,E73:E78,H73:H78,K73:K78,N73:N78)</f>
        <v>3.8333333333333335</v>
      </c>
      <c r="Y16" s="74">
        <f>AVERAGE(H16:H21)</f>
        <v>5</v>
      </c>
      <c r="Z16" s="36">
        <f t="shared" si="12"/>
        <v>14</v>
      </c>
      <c r="AA16" s="69">
        <f t="shared" ref="AA16:AA20" si="28">E17</f>
        <v>2</v>
      </c>
      <c r="AB16" s="70">
        <f t="shared" ref="AB16:AB20" si="29">D17</f>
        <v>1222.4000000000001</v>
      </c>
      <c r="AC16" s="69">
        <f t="shared" ref="AC16:AC20" si="30">H17</f>
        <v>4</v>
      </c>
      <c r="AD16" s="70">
        <f t="shared" ref="AD16:AD20" si="31">G17</f>
        <v>1091.4000000000001</v>
      </c>
      <c r="AE16" s="69">
        <f t="shared" ref="AE16:AE20" si="32">K17</f>
        <v>4</v>
      </c>
      <c r="AF16" s="70">
        <f t="shared" ref="AF16:AF20" si="33">J17</f>
        <v>1291.4000000000001</v>
      </c>
      <c r="AG16" s="69">
        <f t="shared" ref="AG16:AG20" si="34">N17</f>
        <v>2</v>
      </c>
      <c r="AH16" s="70">
        <f t="shared" ref="AH16:AH20" si="35">M17</f>
        <v>941.4</v>
      </c>
    </row>
    <row r="17" spans="3:34">
      <c r="C17" s="36" t="s">
        <v>12</v>
      </c>
      <c r="D17" s="203">
        <v>1222.4000000000001</v>
      </c>
      <c r="E17" s="72">
        <v>2</v>
      </c>
      <c r="G17" s="203">
        <v>1091.4000000000001</v>
      </c>
      <c r="H17" s="72">
        <v>4</v>
      </c>
      <c r="J17" s="203">
        <v>1291.4000000000001</v>
      </c>
      <c r="K17" s="202">
        <v>4</v>
      </c>
      <c r="M17" s="203">
        <v>941.4</v>
      </c>
      <c r="N17" s="72">
        <v>2</v>
      </c>
      <c r="P17" s="72" t="s">
        <v>49</v>
      </c>
      <c r="Q17" s="73">
        <f t="shared" ref="Q17:Q21" si="36">MAX($E17,$H17,$K17,$N17)</f>
        <v>4</v>
      </c>
      <c r="R17" s="73">
        <f t="shared" ref="R17:R21" si="37">MIN($E17,$H17,$K17,$N17)</f>
        <v>2</v>
      </c>
      <c r="S17" s="73">
        <f t="shared" si="23"/>
        <v>3</v>
      </c>
      <c r="T17" s="74">
        <f t="shared" si="24"/>
        <v>3</v>
      </c>
      <c r="U17" s="74">
        <f t="shared" si="25"/>
        <v>2</v>
      </c>
      <c r="V17" s="74">
        <f t="shared" si="26"/>
        <v>-0.22916666666666674</v>
      </c>
      <c r="W17" s="74">
        <f t="shared" si="27"/>
        <v>-0.12389471790817784</v>
      </c>
      <c r="X17" s="74"/>
      <c r="Y17" s="74"/>
      <c r="Z17" s="36">
        <f t="shared" si="12"/>
        <v>15</v>
      </c>
      <c r="AA17" s="69">
        <f t="shared" si="28"/>
        <v>5</v>
      </c>
      <c r="AB17" s="70">
        <f t="shared" si="29"/>
        <v>1282.4000000000001</v>
      </c>
      <c r="AC17" s="69">
        <f t="shared" si="30"/>
        <v>3</v>
      </c>
      <c r="AD17" s="70">
        <f t="shared" si="31"/>
        <v>1151.4000000000001</v>
      </c>
      <c r="AE17" s="69">
        <f t="shared" si="32"/>
        <v>3</v>
      </c>
      <c r="AF17" s="70">
        <f t="shared" si="33"/>
        <v>1351.4</v>
      </c>
      <c r="AG17" s="69">
        <f t="shared" si="34"/>
        <v>3</v>
      </c>
      <c r="AH17" s="70">
        <f t="shared" si="35"/>
        <v>1001.4</v>
      </c>
    </row>
    <row r="18" spans="3:34">
      <c r="C18" s="36" t="s">
        <v>13</v>
      </c>
      <c r="D18" s="203">
        <v>1282.4000000000001</v>
      </c>
      <c r="E18" s="72">
        <v>5</v>
      </c>
      <c r="G18" s="203">
        <v>1151.4000000000001</v>
      </c>
      <c r="H18" s="72">
        <v>3</v>
      </c>
      <c r="J18" s="203">
        <v>1351.4</v>
      </c>
      <c r="K18" s="202">
        <v>3</v>
      </c>
      <c r="M18" s="203">
        <v>1001.4</v>
      </c>
      <c r="N18" s="72">
        <v>3</v>
      </c>
      <c r="P18" s="72" t="s">
        <v>49</v>
      </c>
      <c r="Q18" s="73">
        <f t="shared" si="36"/>
        <v>5</v>
      </c>
      <c r="R18" s="73">
        <f t="shared" si="37"/>
        <v>3</v>
      </c>
      <c r="S18" s="73">
        <f t="shared" si="23"/>
        <v>3.5</v>
      </c>
      <c r="T18" s="74">
        <f t="shared" si="24"/>
        <v>3.5</v>
      </c>
      <c r="U18" s="74">
        <f t="shared" si="25"/>
        <v>3</v>
      </c>
      <c r="V18" s="74">
        <f t="shared" si="26"/>
        <v>0.27083333333333326</v>
      </c>
      <c r="W18" s="74">
        <f t="shared" si="27"/>
        <v>0.14661811632931365</v>
      </c>
      <c r="X18" s="74"/>
      <c r="Y18" s="74"/>
      <c r="Z18" s="36">
        <f t="shared" si="12"/>
        <v>16</v>
      </c>
      <c r="AA18" s="69">
        <f t="shared" si="28"/>
        <v>5</v>
      </c>
      <c r="AB18" s="70">
        <f t="shared" si="29"/>
        <v>1318.4</v>
      </c>
      <c r="AC18" s="69">
        <f t="shared" si="30"/>
        <v>7</v>
      </c>
      <c r="AD18" s="70">
        <f t="shared" si="31"/>
        <v>1187.4000000000001</v>
      </c>
      <c r="AE18" s="69">
        <f t="shared" si="32"/>
        <v>2</v>
      </c>
      <c r="AF18" s="70">
        <f t="shared" si="33"/>
        <v>1387.4</v>
      </c>
      <c r="AG18" s="69">
        <f t="shared" si="34"/>
        <v>5</v>
      </c>
      <c r="AH18" s="70">
        <f t="shared" si="35"/>
        <v>1037.4000000000001</v>
      </c>
    </row>
    <row r="19" spans="3:34">
      <c r="C19" s="36" t="s">
        <v>14</v>
      </c>
      <c r="D19" s="203">
        <v>1318.4</v>
      </c>
      <c r="E19" s="72">
        <v>5</v>
      </c>
      <c r="G19" s="203">
        <v>1187.4000000000001</v>
      </c>
      <c r="H19" s="72">
        <v>7</v>
      </c>
      <c r="J19" s="203">
        <v>1387.4</v>
      </c>
      <c r="K19" s="202">
        <v>2</v>
      </c>
      <c r="M19" s="203">
        <v>1037.4000000000001</v>
      </c>
      <c r="N19" s="72">
        <v>5</v>
      </c>
      <c r="P19" s="72" t="s">
        <v>49</v>
      </c>
      <c r="Q19" s="73">
        <f t="shared" si="36"/>
        <v>7</v>
      </c>
      <c r="R19" s="73">
        <f t="shared" si="37"/>
        <v>2</v>
      </c>
      <c r="S19" s="73">
        <f t="shared" si="23"/>
        <v>4.75</v>
      </c>
      <c r="T19" s="74">
        <f t="shared" si="24"/>
        <v>4.75</v>
      </c>
      <c r="U19" s="74">
        <f t="shared" si="25"/>
        <v>2</v>
      </c>
      <c r="V19" s="74">
        <f t="shared" si="26"/>
        <v>1.5208333333333333</v>
      </c>
      <c r="W19" s="74">
        <f t="shared" si="27"/>
        <v>0.95583392685514401</v>
      </c>
      <c r="X19" s="74"/>
      <c r="Y19" s="74"/>
      <c r="Z19" s="36">
        <f t="shared" si="12"/>
        <v>17</v>
      </c>
      <c r="AA19" s="69">
        <f t="shared" si="28"/>
        <v>5</v>
      </c>
      <c r="AB19" s="70">
        <f t="shared" si="29"/>
        <v>1489.4</v>
      </c>
      <c r="AC19" s="69">
        <f t="shared" si="30"/>
        <v>6</v>
      </c>
      <c r="AD19" s="70">
        <f t="shared" si="31"/>
        <v>1358.4</v>
      </c>
      <c r="AE19" s="69">
        <f t="shared" si="32"/>
        <v>2</v>
      </c>
      <c r="AF19" s="70">
        <f t="shared" si="33"/>
        <v>1558.4</v>
      </c>
      <c r="AG19" s="69">
        <f t="shared" si="34"/>
        <v>6</v>
      </c>
      <c r="AH19" s="70">
        <f t="shared" si="35"/>
        <v>1208.4000000000001</v>
      </c>
    </row>
    <row r="20" spans="3:34">
      <c r="C20" s="36" t="s">
        <v>15</v>
      </c>
      <c r="D20" s="203">
        <v>1489.4</v>
      </c>
      <c r="E20" s="72">
        <v>5</v>
      </c>
      <c r="G20" s="203">
        <v>1358.4</v>
      </c>
      <c r="H20" s="72">
        <v>6</v>
      </c>
      <c r="J20" s="203">
        <v>1558.4</v>
      </c>
      <c r="K20" s="202">
        <v>2</v>
      </c>
      <c r="M20" s="203">
        <v>1208.4000000000001</v>
      </c>
      <c r="N20" s="72">
        <v>6</v>
      </c>
      <c r="P20" s="72" t="s">
        <v>49</v>
      </c>
      <c r="Q20" s="73">
        <f t="shared" si="36"/>
        <v>6</v>
      </c>
      <c r="R20" s="73">
        <f t="shared" si="37"/>
        <v>2</v>
      </c>
      <c r="S20" s="73">
        <f t="shared" si="23"/>
        <v>4.75</v>
      </c>
      <c r="T20" s="74">
        <f t="shared" si="24"/>
        <v>4.75</v>
      </c>
      <c r="U20" s="74">
        <f t="shared" si="25"/>
        <v>2</v>
      </c>
      <c r="V20" s="74">
        <f t="shared" si="26"/>
        <v>1.5208333333333333</v>
      </c>
      <c r="W20" s="74">
        <f t="shared" si="27"/>
        <v>0.95923175139669525</v>
      </c>
      <c r="X20" s="74"/>
      <c r="Y20" s="74"/>
      <c r="Z20" s="36">
        <f t="shared" si="12"/>
        <v>18</v>
      </c>
      <c r="AA20" s="69">
        <f t="shared" si="28"/>
        <v>2</v>
      </c>
      <c r="AB20" s="70">
        <f t="shared" si="29"/>
        <v>1502.4</v>
      </c>
      <c r="AC20" s="69">
        <f t="shared" si="30"/>
        <v>3</v>
      </c>
      <c r="AD20" s="70">
        <f t="shared" si="31"/>
        <v>1371.4</v>
      </c>
      <c r="AE20" s="69">
        <f t="shared" si="32"/>
        <v>1</v>
      </c>
      <c r="AF20" s="70">
        <f t="shared" si="33"/>
        <v>1571.4</v>
      </c>
      <c r="AG20" s="69">
        <f t="shared" si="34"/>
        <v>2</v>
      </c>
      <c r="AH20" s="70">
        <f t="shared" si="35"/>
        <v>1221.4000000000001</v>
      </c>
    </row>
    <row r="21" spans="3:34">
      <c r="C21" s="36" t="s">
        <v>16</v>
      </c>
      <c r="D21" s="203">
        <v>1502.4</v>
      </c>
      <c r="E21" s="72">
        <v>2</v>
      </c>
      <c r="G21" s="203">
        <v>1371.4</v>
      </c>
      <c r="H21" s="72">
        <v>3</v>
      </c>
      <c r="J21" s="203">
        <v>1571.4</v>
      </c>
      <c r="K21" s="202">
        <v>1</v>
      </c>
      <c r="M21" s="203">
        <v>1221.4000000000001</v>
      </c>
      <c r="N21" s="72">
        <v>2</v>
      </c>
      <c r="P21" s="72" t="s">
        <v>49</v>
      </c>
      <c r="Q21" s="73">
        <f t="shared" si="36"/>
        <v>3</v>
      </c>
      <c r="R21" s="73">
        <f t="shared" si="37"/>
        <v>1</v>
      </c>
      <c r="S21" s="73">
        <f t="shared" si="23"/>
        <v>2</v>
      </c>
      <c r="T21" s="74">
        <f t="shared" si="24"/>
        <v>2</v>
      </c>
      <c r="U21" s="74">
        <f t="shared" si="25"/>
        <v>1</v>
      </c>
      <c r="V21" s="74">
        <f t="shared" si="26"/>
        <v>-1.2291666666666667</v>
      </c>
      <c r="W21" s="74">
        <f t="shared" si="27"/>
        <v>-0.85699498712845501</v>
      </c>
      <c r="X21" s="74"/>
      <c r="Y21" s="74"/>
      <c r="Z21" s="36">
        <f t="shared" si="12"/>
        <v>19</v>
      </c>
      <c r="AA21" s="69">
        <f>E73</f>
        <v>6</v>
      </c>
      <c r="AB21" s="70">
        <f>D73</f>
        <v>1206</v>
      </c>
      <c r="AC21" s="69">
        <f>H73</f>
        <v>7</v>
      </c>
      <c r="AD21" s="70">
        <f>G73</f>
        <v>1075</v>
      </c>
      <c r="AE21" s="69">
        <f>K73</f>
        <v>3</v>
      </c>
      <c r="AF21" s="70">
        <f>J73</f>
        <v>1275</v>
      </c>
      <c r="AG21" s="69">
        <f>N73</f>
        <v>3</v>
      </c>
      <c r="AH21" s="70">
        <f>M73</f>
        <v>925</v>
      </c>
    </row>
    <row r="22" spans="3:34">
      <c r="S22" s="72">
        <f>MAX(S16:S21)</f>
        <v>4.75</v>
      </c>
      <c r="Z22" s="36">
        <f t="shared" si="12"/>
        <v>20</v>
      </c>
      <c r="AA22" s="69">
        <f t="shared" ref="AA22:AA26" si="38">E74</f>
        <v>3</v>
      </c>
      <c r="AB22" s="70">
        <f t="shared" ref="AB22:AB26" si="39">D74</f>
        <v>1261</v>
      </c>
      <c r="AC22" s="69">
        <f t="shared" ref="AC22:AC26" si="40">H74</f>
        <v>5</v>
      </c>
      <c r="AD22" s="70">
        <f t="shared" ref="AD22:AD26" si="41">G74</f>
        <v>1130</v>
      </c>
      <c r="AE22" s="69">
        <f t="shared" ref="AE22:AE26" si="42">K74</f>
        <v>2</v>
      </c>
      <c r="AF22" s="70">
        <f t="shared" ref="AF22:AF26" si="43">J74</f>
        <v>1330</v>
      </c>
      <c r="AG22" s="69">
        <f t="shared" ref="AG22:AG26" si="44">N74</f>
        <v>1</v>
      </c>
      <c r="AH22" s="70">
        <f t="shared" ref="AH22:AH26" si="45">M74</f>
        <v>980</v>
      </c>
    </row>
    <row r="23" spans="3:34">
      <c r="Z23" s="36">
        <f t="shared" si="12"/>
        <v>21</v>
      </c>
      <c r="AA23" s="69">
        <f t="shared" si="38"/>
        <v>6</v>
      </c>
      <c r="AB23" s="70">
        <f t="shared" si="39"/>
        <v>1321</v>
      </c>
      <c r="AC23" s="69">
        <f t="shared" si="40"/>
        <v>4</v>
      </c>
      <c r="AD23" s="70">
        <f t="shared" si="41"/>
        <v>1190</v>
      </c>
      <c r="AE23" s="69">
        <f t="shared" si="42"/>
        <v>3</v>
      </c>
      <c r="AF23" s="70">
        <f t="shared" si="43"/>
        <v>1390</v>
      </c>
      <c r="AG23" s="69">
        <f t="shared" si="44"/>
        <v>2</v>
      </c>
      <c r="AH23" s="70">
        <f t="shared" si="45"/>
        <v>1040</v>
      </c>
    </row>
    <row r="24" spans="3:34">
      <c r="Z24" s="36">
        <f t="shared" si="12"/>
        <v>22</v>
      </c>
      <c r="AA24" s="69">
        <f t="shared" si="38"/>
        <v>6</v>
      </c>
      <c r="AB24" s="70">
        <f t="shared" si="39"/>
        <v>1357</v>
      </c>
      <c r="AC24" s="69">
        <f t="shared" si="40"/>
        <v>7</v>
      </c>
      <c r="AD24" s="70">
        <f t="shared" si="41"/>
        <v>1226</v>
      </c>
      <c r="AE24" s="69">
        <f t="shared" si="42"/>
        <v>4</v>
      </c>
      <c r="AF24" s="70">
        <f t="shared" si="43"/>
        <v>1426</v>
      </c>
      <c r="AG24" s="69">
        <f t="shared" si="44"/>
        <v>4</v>
      </c>
      <c r="AH24" s="70">
        <f t="shared" si="45"/>
        <v>1076</v>
      </c>
    </row>
    <row r="25" spans="3:34">
      <c r="C25" s="200" t="s">
        <v>17</v>
      </c>
      <c r="Z25" s="36">
        <f t="shared" si="12"/>
        <v>23</v>
      </c>
      <c r="AA25" s="69">
        <f t="shared" si="38"/>
        <v>6</v>
      </c>
      <c r="AB25" s="70">
        <f t="shared" si="39"/>
        <v>1528</v>
      </c>
      <c r="AC25" s="69">
        <f t="shared" si="40"/>
        <v>6</v>
      </c>
      <c r="AD25" s="70">
        <f t="shared" si="41"/>
        <v>1397</v>
      </c>
      <c r="AE25" s="69">
        <f t="shared" si="42"/>
        <v>2</v>
      </c>
      <c r="AF25" s="70">
        <f t="shared" si="43"/>
        <v>1597</v>
      </c>
      <c r="AG25" s="69">
        <f t="shared" si="44"/>
        <v>5</v>
      </c>
      <c r="AH25" s="70">
        <f t="shared" si="45"/>
        <v>1247</v>
      </c>
    </row>
    <row r="26" spans="3:34">
      <c r="C26" s="198" t="s">
        <v>3</v>
      </c>
      <c r="D26" s="44" t="s">
        <v>141</v>
      </c>
      <c r="G26" s="44" t="s">
        <v>141</v>
      </c>
      <c r="J26" s="44" t="s">
        <v>141</v>
      </c>
      <c r="M26" s="44" t="s">
        <v>141</v>
      </c>
      <c r="Z26" s="36">
        <f t="shared" si="12"/>
        <v>24</v>
      </c>
      <c r="AA26" s="69">
        <f t="shared" si="38"/>
        <v>3</v>
      </c>
      <c r="AB26" s="70">
        <f t="shared" si="39"/>
        <v>1541</v>
      </c>
      <c r="AC26" s="69">
        <f t="shared" si="40"/>
        <v>3</v>
      </c>
      <c r="AD26" s="70">
        <f t="shared" si="41"/>
        <v>1410</v>
      </c>
      <c r="AE26" s="69">
        <f t="shared" si="42"/>
        <v>1</v>
      </c>
      <c r="AF26" s="70">
        <f t="shared" si="43"/>
        <v>1610</v>
      </c>
      <c r="AG26" s="69">
        <f t="shared" si="44"/>
        <v>1</v>
      </c>
      <c r="AH26" s="70">
        <f t="shared" si="45"/>
        <v>1260</v>
      </c>
    </row>
    <row r="27" spans="3:34">
      <c r="C27" s="36" t="s">
        <v>18</v>
      </c>
      <c r="D27" s="203">
        <v>922</v>
      </c>
      <c r="E27" s="72">
        <v>5</v>
      </c>
      <c r="G27" s="203">
        <v>1010</v>
      </c>
      <c r="H27" s="72">
        <v>2</v>
      </c>
      <c r="J27" s="203">
        <v>835.9</v>
      </c>
      <c r="K27" s="202">
        <v>6</v>
      </c>
      <c r="M27" s="203">
        <v>809.4</v>
      </c>
      <c r="N27" s="72">
        <v>4</v>
      </c>
      <c r="P27" s="72" t="s">
        <v>47</v>
      </c>
      <c r="Q27" s="73">
        <f>MAX($E27,$H27,$K27,$N27)</f>
        <v>6</v>
      </c>
      <c r="R27" s="73">
        <f>MIN($E27,$H27,$K27,$N27)</f>
        <v>2</v>
      </c>
      <c r="S27" s="73">
        <f t="shared" ref="S27:S32" si="46">T27</f>
        <v>4.25</v>
      </c>
      <c r="T27" s="74">
        <f t="shared" ref="T27:T32" si="47">AVERAGE(N27,K27,H27,E27)</f>
        <v>4.25</v>
      </c>
      <c r="U27" s="74">
        <f t="shared" ref="U27:U32" si="48">MIN(E27,H27,K27,N27)</f>
        <v>2</v>
      </c>
      <c r="V27" s="74">
        <f t="shared" ref="V27:V32" si="49">AVERAGE((E27-$E$113),(H27-$H$113),(K27-$K$113),(N27-$N$113))</f>
        <v>1.0208333333333333</v>
      </c>
      <c r="W27" s="74">
        <f t="shared" ref="W27:W32" si="50">AVERAGE((E27-$E$113)/$E$114,(H27-$H$113)/$H$114,(K27-$K$113)/$K$114,(N27-$N$113)/$N$114)</f>
        <v>0.71783406516753867</v>
      </c>
      <c r="X27" s="74">
        <f>AVERAGE(E27:E32,H27:H32,K27:K32,N27:N32,E84:E89,H84:H89,K84:K89,N84:N89)</f>
        <v>3.8125</v>
      </c>
      <c r="Y27" s="74">
        <f>AVERAGE(H27:H32)</f>
        <v>3.5</v>
      </c>
      <c r="Z27" s="36">
        <f t="shared" si="12"/>
        <v>25</v>
      </c>
      <c r="AA27" s="69">
        <f>E27</f>
        <v>5</v>
      </c>
      <c r="AB27" s="70">
        <f>D27</f>
        <v>922</v>
      </c>
      <c r="AC27" s="69">
        <f>H27</f>
        <v>2</v>
      </c>
      <c r="AD27" s="70">
        <f>G27</f>
        <v>1010</v>
      </c>
      <c r="AE27" s="69">
        <f>K27</f>
        <v>6</v>
      </c>
      <c r="AF27" s="70">
        <f>J27</f>
        <v>835.9</v>
      </c>
      <c r="AG27" s="69">
        <f>N27</f>
        <v>4</v>
      </c>
      <c r="AH27" s="70">
        <f>M27</f>
        <v>809.4</v>
      </c>
    </row>
    <row r="28" spans="3:34">
      <c r="C28" s="36" t="s">
        <v>19</v>
      </c>
      <c r="D28" s="203">
        <v>924.41</v>
      </c>
      <c r="E28" s="72">
        <v>5</v>
      </c>
      <c r="G28" s="203">
        <v>1012.41</v>
      </c>
      <c r="H28" s="72">
        <v>4</v>
      </c>
      <c r="J28" s="203">
        <v>838.31</v>
      </c>
      <c r="K28" s="202">
        <v>7</v>
      </c>
      <c r="M28" s="203">
        <v>811.81</v>
      </c>
      <c r="N28" s="72">
        <v>4</v>
      </c>
      <c r="P28" s="72" t="s">
        <v>47</v>
      </c>
      <c r="Q28" s="73">
        <f t="shared" ref="Q28:Q32" si="51">MAX($E28,$H28,$K28,$N28)</f>
        <v>7</v>
      </c>
      <c r="R28" s="73">
        <f t="shared" ref="R28:R32" si="52">MIN($E28,$H28,$K28,$N28)</f>
        <v>4</v>
      </c>
      <c r="S28" s="73">
        <f t="shared" si="46"/>
        <v>5</v>
      </c>
      <c r="T28" s="74">
        <f t="shared" si="47"/>
        <v>5</v>
      </c>
      <c r="U28" s="74">
        <f t="shared" si="48"/>
        <v>4</v>
      </c>
      <c r="V28" s="74">
        <f t="shared" si="49"/>
        <v>1.7708333333333333</v>
      </c>
      <c r="W28" s="74">
        <f t="shared" si="50"/>
        <v>1.2376710631136367</v>
      </c>
      <c r="X28" s="74"/>
      <c r="Y28" s="74"/>
      <c r="Z28" s="36">
        <f t="shared" si="12"/>
        <v>26</v>
      </c>
      <c r="AA28" s="69">
        <f t="shared" ref="AA28:AA32" si="53">E28</f>
        <v>5</v>
      </c>
      <c r="AB28" s="70">
        <f t="shared" ref="AB28:AB32" si="54">D28</f>
        <v>924.41</v>
      </c>
      <c r="AC28" s="69">
        <f t="shared" ref="AC28:AC32" si="55">H28</f>
        <v>4</v>
      </c>
      <c r="AD28" s="70">
        <f t="shared" ref="AD28:AD32" si="56">G28</f>
        <v>1012.41</v>
      </c>
      <c r="AE28" s="69">
        <f t="shared" ref="AE28:AE32" si="57">K28</f>
        <v>7</v>
      </c>
      <c r="AF28" s="70">
        <f t="shared" ref="AF28:AF32" si="58">J28</f>
        <v>838.31</v>
      </c>
      <c r="AG28" s="69">
        <f t="shared" ref="AG28:AG32" si="59">N28</f>
        <v>4</v>
      </c>
      <c r="AH28" s="70">
        <f t="shared" ref="AH28:AH32" si="60">M28</f>
        <v>811.81</v>
      </c>
    </row>
    <row r="29" spans="3:34">
      <c r="C29" s="36" t="s">
        <v>20</v>
      </c>
      <c r="D29" s="203">
        <v>953.41</v>
      </c>
      <c r="E29" s="72">
        <v>5</v>
      </c>
      <c r="G29" s="203">
        <v>1041.4099999999999</v>
      </c>
      <c r="H29" s="72">
        <v>3</v>
      </c>
      <c r="J29" s="203">
        <v>867.31</v>
      </c>
      <c r="K29" s="202">
        <v>5</v>
      </c>
      <c r="M29" s="203">
        <v>840.81</v>
      </c>
      <c r="N29" s="72">
        <v>6</v>
      </c>
      <c r="P29" s="72" t="s">
        <v>47</v>
      </c>
      <c r="Q29" s="73">
        <f t="shared" si="51"/>
        <v>6</v>
      </c>
      <c r="R29" s="73">
        <f t="shared" si="52"/>
        <v>3</v>
      </c>
      <c r="S29" s="73">
        <f t="shared" si="46"/>
        <v>4.75</v>
      </c>
      <c r="T29" s="74">
        <f t="shared" si="47"/>
        <v>4.75</v>
      </c>
      <c r="U29" s="74">
        <f t="shared" si="48"/>
        <v>3</v>
      </c>
      <c r="V29" s="74">
        <f t="shared" si="49"/>
        <v>1.5208333333333333</v>
      </c>
      <c r="W29" s="74">
        <f t="shared" si="50"/>
        <v>1.0312034409225594</v>
      </c>
      <c r="X29" s="74"/>
      <c r="Y29" s="74"/>
      <c r="Z29" s="36">
        <f t="shared" si="12"/>
        <v>27</v>
      </c>
      <c r="AA29" s="69">
        <f t="shared" si="53"/>
        <v>5</v>
      </c>
      <c r="AB29" s="70">
        <f t="shared" si="54"/>
        <v>953.41</v>
      </c>
      <c r="AC29" s="69">
        <f t="shared" si="55"/>
        <v>3</v>
      </c>
      <c r="AD29" s="70">
        <f t="shared" si="56"/>
        <v>1041.4099999999999</v>
      </c>
      <c r="AE29" s="69">
        <f t="shared" si="57"/>
        <v>5</v>
      </c>
      <c r="AF29" s="70">
        <f t="shared" si="58"/>
        <v>867.31</v>
      </c>
      <c r="AG29" s="69">
        <f t="shared" si="59"/>
        <v>6</v>
      </c>
      <c r="AH29" s="70">
        <f t="shared" si="60"/>
        <v>840.81</v>
      </c>
    </row>
    <row r="30" spans="3:34">
      <c r="C30" s="36" t="s">
        <v>21</v>
      </c>
      <c r="D30" s="203">
        <v>962</v>
      </c>
      <c r="E30" s="72">
        <v>2</v>
      </c>
      <c r="G30" s="203">
        <v>1050</v>
      </c>
      <c r="H30" s="72">
        <v>3</v>
      </c>
      <c r="J30" s="203">
        <v>875.9</v>
      </c>
      <c r="K30" s="202">
        <v>4</v>
      </c>
      <c r="M30" s="203">
        <v>849.4</v>
      </c>
      <c r="N30" s="72">
        <v>3</v>
      </c>
      <c r="P30" s="72" t="s">
        <v>47</v>
      </c>
      <c r="Q30" s="73">
        <f t="shared" si="51"/>
        <v>4</v>
      </c>
      <c r="R30" s="73">
        <f t="shared" si="52"/>
        <v>2</v>
      </c>
      <c r="S30" s="73">
        <f t="shared" si="46"/>
        <v>3</v>
      </c>
      <c r="T30" s="74">
        <f t="shared" si="47"/>
        <v>3</v>
      </c>
      <c r="U30" s="74">
        <f t="shared" si="48"/>
        <v>2</v>
      </c>
      <c r="V30" s="74">
        <f t="shared" si="49"/>
        <v>-0.22916666666666674</v>
      </c>
      <c r="W30" s="74">
        <f t="shared" si="50"/>
        <v>-0.12049689336662664</v>
      </c>
      <c r="X30" s="74"/>
      <c r="Y30" s="74"/>
      <c r="Z30" s="36">
        <f t="shared" si="12"/>
        <v>28</v>
      </c>
      <c r="AA30" s="69">
        <f t="shared" si="53"/>
        <v>2</v>
      </c>
      <c r="AB30" s="70">
        <f t="shared" si="54"/>
        <v>962</v>
      </c>
      <c r="AC30" s="69">
        <f t="shared" si="55"/>
        <v>3</v>
      </c>
      <c r="AD30" s="70">
        <f t="shared" si="56"/>
        <v>1050</v>
      </c>
      <c r="AE30" s="69">
        <f t="shared" si="57"/>
        <v>4</v>
      </c>
      <c r="AF30" s="70">
        <f t="shared" si="58"/>
        <v>875.9</v>
      </c>
      <c r="AG30" s="69">
        <f t="shared" si="59"/>
        <v>3</v>
      </c>
      <c r="AH30" s="70">
        <f t="shared" si="60"/>
        <v>849.4</v>
      </c>
    </row>
    <row r="31" spans="3:34">
      <c r="C31" s="36" t="s">
        <v>22</v>
      </c>
      <c r="D31" s="203">
        <v>964.41</v>
      </c>
      <c r="E31" s="72">
        <v>2</v>
      </c>
      <c r="G31" s="203">
        <v>1052.4099999999999</v>
      </c>
      <c r="H31" s="72">
        <v>5</v>
      </c>
      <c r="J31" s="203">
        <v>878.31</v>
      </c>
      <c r="K31" s="202">
        <v>4</v>
      </c>
      <c r="M31" s="203">
        <v>851.81</v>
      </c>
      <c r="N31" s="72">
        <v>3</v>
      </c>
      <c r="P31" s="72" t="s">
        <v>47</v>
      </c>
      <c r="Q31" s="73">
        <f t="shared" si="51"/>
        <v>5</v>
      </c>
      <c r="R31" s="73">
        <f t="shared" si="52"/>
        <v>2</v>
      </c>
      <c r="S31" s="73">
        <f t="shared" si="46"/>
        <v>3.5</v>
      </c>
      <c r="T31" s="74">
        <f t="shared" si="47"/>
        <v>3.5</v>
      </c>
      <c r="U31" s="74">
        <f t="shared" si="48"/>
        <v>2</v>
      </c>
      <c r="V31" s="74">
        <f t="shared" si="49"/>
        <v>0.27083333333333326</v>
      </c>
      <c r="W31" s="74">
        <f t="shared" si="50"/>
        <v>0.21006739648057982</v>
      </c>
      <c r="X31" s="74"/>
      <c r="Y31" s="74"/>
      <c r="Z31" s="36">
        <f t="shared" si="12"/>
        <v>29</v>
      </c>
      <c r="AA31" s="69">
        <f t="shared" si="53"/>
        <v>2</v>
      </c>
      <c r="AB31" s="70">
        <f t="shared" si="54"/>
        <v>964.41</v>
      </c>
      <c r="AC31" s="69">
        <f t="shared" si="55"/>
        <v>5</v>
      </c>
      <c r="AD31" s="70">
        <f t="shared" si="56"/>
        <v>1052.4099999999999</v>
      </c>
      <c r="AE31" s="69">
        <f t="shared" si="57"/>
        <v>4</v>
      </c>
      <c r="AF31" s="70">
        <f t="shared" si="58"/>
        <v>878.31</v>
      </c>
      <c r="AG31" s="69">
        <f t="shared" si="59"/>
        <v>3</v>
      </c>
      <c r="AH31" s="70">
        <f t="shared" si="60"/>
        <v>851.81</v>
      </c>
    </row>
    <row r="32" spans="3:34">
      <c r="C32" s="36" t="s">
        <v>23</v>
      </c>
      <c r="D32" s="203">
        <v>993.41</v>
      </c>
      <c r="E32" s="72">
        <v>2</v>
      </c>
      <c r="G32" s="203">
        <v>1081.4099999999999</v>
      </c>
      <c r="H32" s="72">
        <v>4</v>
      </c>
      <c r="J32" s="203">
        <v>907.31</v>
      </c>
      <c r="K32" s="202">
        <v>3</v>
      </c>
      <c r="M32" s="203">
        <v>880.81</v>
      </c>
      <c r="N32" s="72">
        <v>7</v>
      </c>
      <c r="P32" s="72" t="s">
        <v>47</v>
      </c>
      <c r="Q32" s="73">
        <f t="shared" si="51"/>
        <v>7</v>
      </c>
      <c r="R32" s="73">
        <f t="shared" si="52"/>
        <v>2</v>
      </c>
      <c r="S32" s="73">
        <f t="shared" si="46"/>
        <v>4</v>
      </c>
      <c r="T32" s="74">
        <f t="shared" si="47"/>
        <v>4</v>
      </c>
      <c r="U32" s="74">
        <f t="shared" si="48"/>
        <v>2</v>
      </c>
      <c r="V32" s="74">
        <f t="shared" si="49"/>
        <v>0.77083333333333326</v>
      </c>
      <c r="W32" s="74">
        <f t="shared" si="50"/>
        <v>0.53023242131870296</v>
      </c>
      <c r="X32" s="74"/>
      <c r="Y32" s="74"/>
      <c r="Z32" s="36">
        <f t="shared" si="12"/>
        <v>30</v>
      </c>
      <c r="AA32" s="69">
        <f t="shared" si="53"/>
        <v>2</v>
      </c>
      <c r="AB32" s="70">
        <f t="shared" si="54"/>
        <v>993.41</v>
      </c>
      <c r="AC32" s="69">
        <f t="shared" si="55"/>
        <v>4</v>
      </c>
      <c r="AD32" s="70">
        <f t="shared" si="56"/>
        <v>1081.4099999999999</v>
      </c>
      <c r="AE32" s="69">
        <f t="shared" si="57"/>
        <v>3</v>
      </c>
      <c r="AF32" s="70">
        <f t="shared" si="58"/>
        <v>907.31</v>
      </c>
      <c r="AG32" s="69">
        <f t="shared" si="59"/>
        <v>7</v>
      </c>
      <c r="AH32" s="70">
        <f t="shared" si="60"/>
        <v>880.81</v>
      </c>
    </row>
    <row r="33" spans="3:34">
      <c r="S33" s="72">
        <f>MAX(S27:S32)</f>
        <v>5</v>
      </c>
      <c r="Z33" s="36">
        <f t="shared" si="12"/>
        <v>31</v>
      </c>
      <c r="AA33" s="69">
        <f>E84</f>
        <v>6</v>
      </c>
      <c r="AB33" s="70">
        <f>D84</f>
        <v>942</v>
      </c>
      <c r="AC33" s="69">
        <f>H84</f>
        <v>2</v>
      </c>
      <c r="AD33" s="70">
        <f>G84</f>
        <v>1030</v>
      </c>
      <c r="AE33" s="69">
        <f>K84</f>
        <v>5</v>
      </c>
      <c r="AF33" s="70">
        <f>J84</f>
        <v>855.9</v>
      </c>
      <c r="AG33" s="69">
        <f>N84</f>
        <v>2</v>
      </c>
      <c r="AH33" s="70">
        <f>M84</f>
        <v>829.4</v>
      </c>
    </row>
    <row r="34" spans="3:34">
      <c r="Z34" s="36">
        <f t="shared" si="12"/>
        <v>32</v>
      </c>
      <c r="AA34" s="69">
        <f t="shared" ref="AA34:AA38" si="61">E85</f>
        <v>6</v>
      </c>
      <c r="AB34" s="70">
        <f t="shared" ref="AB34:AB38" si="62">D85</f>
        <v>944.40999999999985</v>
      </c>
      <c r="AC34" s="69">
        <f t="shared" ref="AC34:AC38" si="63">H85</f>
        <v>3</v>
      </c>
      <c r="AD34" s="70">
        <f t="shared" ref="AD34:AD38" si="64">G85</f>
        <v>1032.4099999999999</v>
      </c>
      <c r="AE34" s="69">
        <f t="shared" ref="AE34:AE38" si="65">K85</f>
        <v>6</v>
      </c>
      <c r="AF34" s="70">
        <f t="shared" ref="AF34:AF38" si="66">J85</f>
        <v>858.31</v>
      </c>
      <c r="AG34" s="69">
        <f t="shared" ref="AG34:AG38" si="67">N85</f>
        <v>2</v>
      </c>
      <c r="AH34" s="70">
        <f t="shared" ref="AH34:AH38" si="68">M85</f>
        <v>831.81</v>
      </c>
    </row>
    <row r="35" spans="3:34">
      <c r="Z35" s="36">
        <f t="shared" si="12"/>
        <v>33</v>
      </c>
      <c r="AA35" s="69">
        <f t="shared" si="61"/>
        <v>6</v>
      </c>
      <c r="AB35" s="70">
        <f t="shared" si="62"/>
        <v>973.40999999999985</v>
      </c>
      <c r="AC35" s="69">
        <f t="shared" si="63"/>
        <v>2</v>
      </c>
      <c r="AD35" s="70">
        <f t="shared" si="64"/>
        <v>1061.4099999999999</v>
      </c>
      <c r="AE35" s="69">
        <f t="shared" si="65"/>
        <v>4</v>
      </c>
      <c r="AF35" s="70">
        <f t="shared" si="66"/>
        <v>887.31</v>
      </c>
      <c r="AG35" s="69">
        <f t="shared" si="67"/>
        <v>5</v>
      </c>
      <c r="AH35" s="70">
        <f t="shared" si="68"/>
        <v>860.81</v>
      </c>
    </row>
    <row r="36" spans="3:34">
      <c r="C36" s="200" t="s">
        <v>24</v>
      </c>
      <c r="Z36" s="36">
        <f t="shared" si="12"/>
        <v>34</v>
      </c>
      <c r="AA36" s="69">
        <f t="shared" si="61"/>
        <v>3</v>
      </c>
      <c r="AB36" s="70">
        <f t="shared" si="62"/>
        <v>982</v>
      </c>
      <c r="AC36" s="69">
        <f t="shared" si="63"/>
        <v>2</v>
      </c>
      <c r="AD36" s="70">
        <f t="shared" si="64"/>
        <v>1070</v>
      </c>
      <c r="AE36" s="69">
        <f t="shared" si="65"/>
        <v>3</v>
      </c>
      <c r="AF36" s="70">
        <f t="shared" si="66"/>
        <v>895.90000000000009</v>
      </c>
      <c r="AG36" s="69">
        <f t="shared" si="67"/>
        <v>2</v>
      </c>
      <c r="AH36" s="70">
        <f t="shared" si="68"/>
        <v>869.4</v>
      </c>
    </row>
    <row r="37" spans="3:34">
      <c r="C37" s="198" t="s">
        <v>3</v>
      </c>
      <c r="D37" s="44" t="s">
        <v>141</v>
      </c>
      <c r="G37" s="44" t="s">
        <v>141</v>
      </c>
      <c r="J37" s="44" t="s">
        <v>141</v>
      </c>
      <c r="M37" s="44" t="s">
        <v>141</v>
      </c>
      <c r="Z37" s="36">
        <f t="shared" si="12"/>
        <v>35</v>
      </c>
      <c r="AA37" s="69">
        <f t="shared" si="61"/>
        <v>3</v>
      </c>
      <c r="AB37" s="70">
        <f t="shared" si="62"/>
        <v>984.40999999999985</v>
      </c>
      <c r="AC37" s="69">
        <f t="shared" si="63"/>
        <v>4</v>
      </c>
      <c r="AD37" s="70">
        <f t="shared" si="64"/>
        <v>1072.4099999999999</v>
      </c>
      <c r="AE37" s="69">
        <f t="shared" si="65"/>
        <v>3</v>
      </c>
      <c r="AF37" s="70">
        <f t="shared" si="66"/>
        <v>898.31</v>
      </c>
      <c r="AG37" s="69">
        <f t="shared" si="67"/>
        <v>2</v>
      </c>
      <c r="AH37" s="70">
        <f t="shared" si="68"/>
        <v>871.81</v>
      </c>
    </row>
    <row r="38" spans="3:34">
      <c r="C38" s="36" t="s">
        <v>25</v>
      </c>
      <c r="D38" s="203">
        <v>738.4</v>
      </c>
      <c r="E38" s="72">
        <v>1</v>
      </c>
      <c r="G38" s="203">
        <v>1044.4000000000001</v>
      </c>
      <c r="H38" s="72">
        <v>3</v>
      </c>
      <c r="J38" s="203">
        <v>718.91000000000008</v>
      </c>
      <c r="K38" s="202">
        <v>4</v>
      </c>
      <c r="M38" s="203">
        <v>511.4</v>
      </c>
      <c r="N38" s="72">
        <v>1</v>
      </c>
      <c r="P38" s="72" t="s">
        <v>50</v>
      </c>
      <c r="Q38" s="73">
        <f>MAX($E38,$H38,$K38,$N38)</f>
        <v>4</v>
      </c>
      <c r="R38" s="73">
        <f>MIN($E38,$H38,$K38,$N38)</f>
        <v>1</v>
      </c>
      <c r="S38" s="73">
        <f t="shared" ref="S38:S43" si="69">T38</f>
        <v>2.25</v>
      </c>
      <c r="T38" s="74">
        <f t="shared" ref="T38:T43" si="70">AVERAGE(N38,K38,H38,E38)</f>
        <v>2.25</v>
      </c>
      <c r="U38" s="74">
        <f t="shared" ref="U38:U43" si="71">MIN(E38,H38,K38,N38)</f>
        <v>1</v>
      </c>
      <c r="V38" s="74">
        <f t="shared" ref="V38:V43" si="72">AVERAGE((E38-$E$113),(H38-$H$113),(K38-$K$113),(N38-$N$113))</f>
        <v>-0.97916666666666674</v>
      </c>
      <c r="W38" s="74">
        <f t="shared" ref="W38:W43" si="73">AVERAGE((E38-$E$113)/$E$114,(H38-$H$113)/$H$114,(K38-$K$113)/$K$114,(N38-$N$113)/$N$114)</f>
        <v>-0.60998607156187945</v>
      </c>
      <c r="X38" s="74">
        <f>AVERAGE(E38:E43,H38:H43,K38:K43,N38:N43,E95:E100,H95:H100,K95:K100,N95:N100)</f>
        <v>3.1458333333333335</v>
      </c>
      <c r="Y38" s="74">
        <f>AVERAGE(H38:H43)</f>
        <v>3.5</v>
      </c>
      <c r="Z38" s="36">
        <f t="shared" si="12"/>
        <v>36</v>
      </c>
      <c r="AA38" s="69">
        <f t="shared" si="61"/>
        <v>3</v>
      </c>
      <c r="AB38" s="70">
        <f t="shared" si="62"/>
        <v>1013.4099999999999</v>
      </c>
      <c r="AC38" s="69">
        <f t="shared" si="63"/>
        <v>3</v>
      </c>
      <c r="AD38" s="70">
        <f t="shared" si="64"/>
        <v>1101.4099999999999</v>
      </c>
      <c r="AE38" s="69">
        <f t="shared" si="65"/>
        <v>2</v>
      </c>
      <c r="AF38" s="70">
        <f t="shared" si="66"/>
        <v>927.31</v>
      </c>
      <c r="AG38" s="69">
        <f t="shared" si="67"/>
        <v>6</v>
      </c>
      <c r="AH38" s="70">
        <f t="shared" si="68"/>
        <v>900.81</v>
      </c>
    </row>
    <row r="39" spans="3:34">
      <c r="C39" s="36" t="s">
        <v>26</v>
      </c>
      <c r="D39" s="203">
        <v>781.39</v>
      </c>
      <c r="E39" s="72">
        <v>1</v>
      </c>
      <c r="G39" s="203">
        <v>1087.3899999999999</v>
      </c>
      <c r="H39" s="72">
        <v>3</v>
      </c>
      <c r="J39" s="203">
        <v>761.90000000000009</v>
      </c>
      <c r="K39" s="202">
        <v>5</v>
      </c>
      <c r="M39" s="203">
        <v>554.39</v>
      </c>
      <c r="N39" s="72">
        <v>3</v>
      </c>
      <c r="P39" s="72" t="s">
        <v>50</v>
      </c>
      <c r="Q39" s="73">
        <f t="shared" ref="Q39:Q43" si="74">MAX($E39,$H39,$K39,$N39)</f>
        <v>5</v>
      </c>
      <c r="R39" s="73">
        <f t="shared" ref="R39:R43" si="75">MIN($E39,$H39,$K39,$N39)</f>
        <v>1</v>
      </c>
      <c r="S39" s="73">
        <f t="shared" si="69"/>
        <v>3</v>
      </c>
      <c r="T39" s="74">
        <f t="shared" si="70"/>
        <v>3</v>
      </c>
      <c r="U39" s="74">
        <f t="shared" si="71"/>
        <v>1</v>
      </c>
      <c r="V39" s="74">
        <f t="shared" si="72"/>
        <v>-0.22916666666666674</v>
      </c>
      <c r="W39" s="74">
        <f t="shared" si="73"/>
        <v>-8.3353424532679271E-2</v>
      </c>
      <c r="X39" s="74"/>
      <c r="Y39" s="74"/>
      <c r="Z39" s="36">
        <f t="shared" si="12"/>
        <v>37</v>
      </c>
      <c r="AA39" s="69">
        <f>E38</f>
        <v>1</v>
      </c>
      <c r="AB39" s="70">
        <f>D38</f>
        <v>738.4</v>
      </c>
      <c r="AC39" s="69">
        <f>H38</f>
        <v>3</v>
      </c>
      <c r="AD39" s="70">
        <f>G38</f>
        <v>1044.4000000000001</v>
      </c>
      <c r="AE39" s="69">
        <f>K38</f>
        <v>4</v>
      </c>
      <c r="AF39" s="70">
        <f>J38</f>
        <v>718.91000000000008</v>
      </c>
      <c r="AG39" s="69">
        <f>N38</f>
        <v>1</v>
      </c>
      <c r="AH39" s="70">
        <f>M38</f>
        <v>511.4</v>
      </c>
    </row>
    <row r="40" spans="3:34">
      <c r="C40" s="36" t="s">
        <v>27</v>
      </c>
      <c r="D40" s="203">
        <v>793.39</v>
      </c>
      <c r="E40" s="72">
        <v>2</v>
      </c>
      <c r="G40" s="203">
        <v>1099.3899999999999</v>
      </c>
      <c r="H40" s="72">
        <v>3</v>
      </c>
      <c r="J40" s="203">
        <v>773.90000000000009</v>
      </c>
      <c r="K40" s="202">
        <v>4</v>
      </c>
      <c r="M40" s="203">
        <v>566.39</v>
      </c>
      <c r="N40" s="72">
        <v>2</v>
      </c>
      <c r="P40" s="72" t="s">
        <v>50</v>
      </c>
      <c r="Q40" s="73">
        <f t="shared" si="74"/>
        <v>4</v>
      </c>
      <c r="R40" s="73">
        <f t="shared" si="75"/>
        <v>2</v>
      </c>
      <c r="S40" s="73">
        <f t="shared" si="69"/>
        <v>2.75</v>
      </c>
      <c r="T40" s="74">
        <f t="shared" si="70"/>
        <v>2.75</v>
      </c>
      <c r="U40" s="74">
        <f t="shared" si="71"/>
        <v>2</v>
      </c>
      <c r="V40" s="74">
        <f t="shared" si="72"/>
        <v>-0.47916666666666674</v>
      </c>
      <c r="W40" s="74">
        <f t="shared" si="73"/>
        <v>-0.28917686283178107</v>
      </c>
      <c r="X40" s="74"/>
      <c r="Y40" s="74"/>
      <c r="Z40" s="36">
        <f t="shared" si="12"/>
        <v>38</v>
      </c>
      <c r="AA40" s="69">
        <f t="shared" ref="AA40:AA44" si="76">E39</f>
        <v>1</v>
      </c>
      <c r="AB40" s="70">
        <f t="shared" ref="AB40:AB44" si="77">D39</f>
        <v>781.39</v>
      </c>
      <c r="AC40" s="69">
        <f t="shared" ref="AC40:AC44" si="78">H39</f>
        <v>3</v>
      </c>
      <c r="AD40" s="70">
        <f t="shared" ref="AD40:AD44" si="79">G39</f>
        <v>1087.3899999999999</v>
      </c>
      <c r="AE40" s="69">
        <f t="shared" ref="AE40:AE44" si="80">K39</f>
        <v>5</v>
      </c>
      <c r="AF40" s="70">
        <f t="shared" ref="AF40:AF44" si="81">J39</f>
        <v>761.90000000000009</v>
      </c>
      <c r="AG40" s="69">
        <f t="shared" ref="AG40:AG44" si="82">N39</f>
        <v>3</v>
      </c>
      <c r="AH40" s="70">
        <f t="shared" ref="AH40:AH44" si="83">M39</f>
        <v>554.39</v>
      </c>
    </row>
    <row r="41" spans="3:34">
      <c r="C41" s="36" t="s">
        <v>28</v>
      </c>
      <c r="D41" s="203">
        <v>851.39</v>
      </c>
      <c r="E41" s="72">
        <v>1</v>
      </c>
      <c r="G41" s="203">
        <v>1157.3899999999999</v>
      </c>
      <c r="H41" s="72">
        <v>5</v>
      </c>
      <c r="J41" s="203">
        <v>831.90000000000009</v>
      </c>
      <c r="K41" s="202">
        <v>5</v>
      </c>
      <c r="M41" s="203">
        <v>624.39</v>
      </c>
      <c r="N41" s="72">
        <v>4</v>
      </c>
      <c r="P41" s="72" t="s">
        <v>50</v>
      </c>
      <c r="Q41" s="73">
        <f t="shared" si="74"/>
        <v>5</v>
      </c>
      <c r="R41" s="73">
        <f t="shared" si="75"/>
        <v>1</v>
      </c>
      <c r="S41" s="73">
        <f t="shared" si="69"/>
        <v>3.75</v>
      </c>
      <c r="T41" s="74">
        <f t="shared" si="70"/>
        <v>3.75</v>
      </c>
      <c r="U41" s="74">
        <f t="shared" si="71"/>
        <v>1</v>
      </c>
      <c r="V41" s="74">
        <f t="shared" si="72"/>
        <v>0.52083333333333326</v>
      </c>
      <c r="W41" s="74">
        <f t="shared" si="73"/>
        <v>0.41589083477968164</v>
      </c>
      <c r="X41" s="74"/>
      <c r="Y41" s="74"/>
      <c r="Z41" s="36">
        <f t="shared" si="12"/>
        <v>39</v>
      </c>
      <c r="AA41" s="69">
        <f t="shared" si="76"/>
        <v>2</v>
      </c>
      <c r="AB41" s="70">
        <f t="shared" si="77"/>
        <v>793.39</v>
      </c>
      <c r="AC41" s="69">
        <f t="shared" si="78"/>
        <v>3</v>
      </c>
      <c r="AD41" s="70">
        <f t="shared" si="79"/>
        <v>1099.3899999999999</v>
      </c>
      <c r="AE41" s="69">
        <f t="shared" si="80"/>
        <v>4</v>
      </c>
      <c r="AF41" s="70">
        <f t="shared" si="81"/>
        <v>773.90000000000009</v>
      </c>
      <c r="AG41" s="69">
        <f t="shared" si="82"/>
        <v>2</v>
      </c>
      <c r="AH41" s="70">
        <f t="shared" si="83"/>
        <v>566.39</v>
      </c>
    </row>
    <row r="42" spans="3:34">
      <c r="C42" s="36" t="s">
        <v>29</v>
      </c>
      <c r="D42" s="203">
        <v>863.39</v>
      </c>
      <c r="E42" s="72">
        <v>5</v>
      </c>
      <c r="G42" s="203">
        <v>1169.3899999999999</v>
      </c>
      <c r="H42" s="72">
        <v>4</v>
      </c>
      <c r="J42" s="203">
        <v>843.90000000000009</v>
      </c>
      <c r="K42" s="202">
        <v>6</v>
      </c>
      <c r="M42" s="203">
        <v>636.39</v>
      </c>
      <c r="N42" s="72">
        <v>2</v>
      </c>
      <c r="P42" s="72" t="s">
        <v>50</v>
      </c>
      <c r="Q42" s="73">
        <f t="shared" si="74"/>
        <v>6</v>
      </c>
      <c r="R42" s="73">
        <f t="shared" si="75"/>
        <v>2</v>
      </c>
      <c r="S42" s="73">
        <f t="shared" si="69"/>
        <v>4.25</v>
      </c>
      <c r="T42" s="74">
        <f t="shared" si="70"/>
        <v>4.25</v>
      </c>
      <c r="U42" s="74">
        <f t="shared" si="71"/>
        <v>2</v>
      </c>
      <c r="V42" s="74">
        <f t="shared" si="72"/>
        <v>1.0208333333333333</v>
      </c>
      <c r="W42" s="74">
        <f t="shared" si="73"/>
        <v>0.7110384160844363</v>
      </c>
      <c r="X42" s="74"/>
      <c r="Y42" s="74"/>
      <c r="Z42" s="36">
        <f t="shared" si="12"/>
        <v>40</v>
      </c>
      <c r="AA42" s="69">
        <f t="shared" si="76"/>
        <v>1</v>
      </c>
      <c r="AB42" s="70">
        <f t="shared" si="77"/>
        <v>851.39</v>
      </c>
      <c r="AC42" s="69">
        <f t="shared" si="78"/>
        <v>5</v>
      </c>
      <c r="AD42" s="70">
        <f t="shared" si="79"/>
        <v>1157.3899999999999</v>
      </c>
      <c r="AE42" s="69">
        <f t="shared" si="80"/>
        <v>5</v>
      </c>
      <c r="AF42" s="70">
        <f t="shared" si="81"/>
        <v>831.90000000000009</v>
      </c>
      <c r="AG42" s="69">
        <f t="shared" si="82"/>
        <v>4</v>
      </c>
      <c r="AH42" s="70">
        <f t="shared" si="83"/>
        <v>624.39</v>
      </c>
    </row>
    <row r="43" spans="3:34">
      <c r="C43" s="36" t="s">
        <v>30</v>
      </c>
      <c r="D43" s="203">
        <v>906.38</v>
      </c>
      <c r="E43" s="72">
        <v>3</v>
      </c>
      <c r="G43" s="203">
        <v>1212.3800000000001</v>
      </c>
      <c r="H43" s="72">
        <v>3</v>
      </c>
      <c r="J43" s="203">
        <v>886.8900000000001</v>
      </c>
      <c r="K43" s="202">
        <v>4</v>
      </c>
      <c r="M43" s="203">
        <v>679.38</v>
      </c>
      <c r="N43" s="72">
        <v>3</v>
      </c>
      <c r="P43" s="72" t="s">
        <v>50</v>
      </c>
      <c r="Q43" s="73">
        <f t="shared" si="74"/>
        <v>4</v>
      </c>
      <c r="R43" s="73">
        <f t="shared" si="75"/>
        <v>3</v>
      </c>
      <c r="S43" s="73">
        <f t="shared" si="69"/>
        <v>3.25</v>
      </c>
      <c r="T43" s="74">
        <f t="shared" si="70"/>
        <v>3.25</v>
      </c>
      <c r="U43" s="74">
        <f t="shared" si="71"/>
        <v>3</v>
      </c>
      <c r="V43" s="74">
        <f t="shared" si="72"/>
        <v>2.0833333333333259E-2</v>
      </c>
      <c r="W43" s="74">
        <f t="shared" si="73"/>
        <v>3.1632345898317198E-2</v>
      </c>
      <c r="X43" s="74"/>
      <c r="Y43" s="74"/>
      <c r="Z43" s="36">
        <f t="shared" si="12"/>
        <v>41</v>
      </c>
      <c r="AA43" s="69">
        <f t="shared" si="76"/>
        <v>5</v>
      </c>
      <c r="AB43" s="70">
        <f t="shared" si="77"/>
        <v>863.39</v>
      </c>
      <c r="AC43" s="69">
        <f t="shared" si="78"/>
        <v>4</v>
      </c>
      <c r="AD43" s="70">
        <f t="shared" si="79"/>
        <v>1169.3899999999999</v>
      </c>
      <c r="AE43" s="69">
        <f t="shared" si="80"/>
        <v>6</v>
      </c>
      <c r="AF43" s="70">
        <f t="shared" si="81"/>
        <v>843.90000000000009</v>
      </c>
      <c r="AG43" s="69">
        <f t="shared" si="82"/>
        <v>2</v>
      </c>
      <c r="AH43" s="70">
        <f t="shared" si="83"/>
        <v>636.39</v>
      </c>
    </row>
    <row r="44" spans="3:34">
      <c r="S44" s="72">
        <f>MAX(S38:S43)</f>
        <v>4.25</v>
      </c>
      <c r="Z44" s="36">
        <f t="shared" si="12"/>
        <v>42</v>
      </c>
      <c r="AA44" s="69">
        <f t="shared" si="76"/>
        <v>3</v>
      </c>
      <c r="AB44" s="70">
        <f t="shared" si="77"/>
        <v>906.38</v>
      </c>
      <c r="AC44" s="69">
        <f t="shared" si="78"/>
        <v>3</v>
      </c>
      <c r="AD44" s="70">
        <f t="shared" si="79"/>
        <v>1212.3800000000001</v>
      </c>
      <c r="AE44" s="69">
        <f t="shared" si="80"/>
        <v>4</v>
      </c>
      <c r="AF44" s="70">
        <f t="shared" si="81"/>
        <v>886.8900000000001</v>
      </c>
      <c r="AG44" s="69">
        <f t="shared" si="82"/>
        <v>3</v>
      </c>
      <c r="AH44" s="70">
        <f t="shared" si="83"/>
        <v>679.38</v>
      </c>
    </row>
    <row r="45" spans="3:34">
      <c r="Z45" s="36">
        <f t="shared" si="12"/>
        <v>43</v>
      </c>
      <c r="AA45" s="69">
        <f>E95</f>
        <v>1</v>
      </c>
      <c r="AB45" s="70">
        <f>D95</f>
        <v>809.4</v>
      </c>
      <c r="AC45" s="69">
        <f>H95</f>
        <v>3</v>
      </c>
      <c r="AD45" s="70">
        <f>G95</f>
        <v>1115.4000000000001</v>
      </c>
      <c r="AE45" s="69">
        <f>K95</f>
        <v>4</v>
      </c>
      <c r="AF45" s="70">
        <f>J95</f>
        <v>789.91000000000008</v>
      </c>
      <c r="AG45" s="69">
        <f>N95</f>
        <v>1</v>
      </c>
      <c r="AH45" s="70">
        <f>M95</f>
        <v>582.4</v>
      </c>
    </row>
    <row r="46" spans="3:34">
      <c r="Z46" s="36">
        <f t="shared" si="12"/>
        <v>44</v>
      </c>
      <c r="AA46" s="69">
        <f t="shared" ref="AA46:AA50" si="84">E96</f>
        <v>1</v>
      </c>
      <c r="AB46" s="70">
        <f t="shared" ref="AB46:AB50" si="85">D96</f>
        <v>852.39</v>
      </c>
      <c r="AC46" s="69">
        <f t="shared" ref="AC46:AC50" si="86">H96</f>
        <v>3</v>
      </c>
      <c r="AD46" s="70">
        <f t="shared" ref="AD46:AD50" si="87">G96</f>
        <v>1158.3899999999999</v>
      </c>
      <c r="AE46" s="69">
        <f t="shared" ref="AE46:AE50" si="88">K96</f>
        <v>3</v>
      </c>
      <c r="AF46" s="70">
        <f t="shared" ref="AF46:AF50" si="89">J96</f>
        <v>832.90000000000009</v>
      </c>
      <c r="AG46" s="69">
        <f t="shared" ref="AG46:AG50" si="90">N96</f>
        <v>3</v>
      </c>
      <c r="AH46" s="70">
        <f t="shared" ref="AH46:AH50" si="91">M96</f>
        <v>625.39</v>
      </c>
    </row>
    <row r="47" spans="3:34">
      <c r="C47" s="200" t="s">
        <v>31</v>
      </c>
      <c r="Z47" s="36">
        <f t="shared" si="12"/>
        <v>45</v>
      </c>
      <c r="AA47" s="69">
        <f t="shared" si="84"/>
        <v>4</v>
      </c>
      <c r="AB47" s="70">
        <f t="shared" si="85"/>
        <v>864.39</v>
      </c>
      <c r="AC47" s="69">
        <f t="shared" si="86"/>
        <v>3</v>
      </c>
      <c r="AD47" s="70">
        <f t="shared" si="87"/>
        <v>1170.3899999999999</v>
      </c>
      <c r="AE47" s="69">
        <f t="shared" si="88"/>
        <v>3</v>
      </c>
      <c r="AF47" s="70">
        <f t="shared" si="89"/>
        <v>844.90000000000009</v>
      </c>
      <c r="AG47" s="69">
        <f t="shared" si="90"/>
        <v>2</v>
      </c>
      <c r="AH47" s="70">
        <f t="shared" si="91"/>
        <v>637.39</v>
      </c>
    </row>
    <row r="48" spans="3:34">
      <c r="C48" s="198" t="s">
        <v>3</v>
      </c>
      <c r="D48" s="44" t="s">
        <v>141</v>
      </c>
      <c r="G48" s="44" t="s">
        <v>141</v>
      </c>
      <c r="J48" s="44" t="s">
        <v>141</v>
      </c>
      <c r="M48" s="44" t="s">
        <v>140</v>
      </c>
      <c r="Z48" s="36">
        <f t="shared" si="12"/>
        <v>46</v>
      </c>
      <c r="AA48" s="69">
        <f t="shared" si="84"/>
        <v>1</v>
      </c>
      <c r="AB48" s="70">
        <f t="shared" si="85"/>
        <v>922.38999999999987</v>
      </c>
      <c r="AC48" s="69">
        <f t="shared" si="86"/>
        <v>5</v>
      </c>
      <c r="AD48" s="70">
        <f t="shared" si="87"/>
        <v>1228.3899999999999</v>
      </c>
      <c r="AE48" s="69">
        <f t="shared" si="88"/>
        <v>4</v>
      </c>
      <c r="AF48" s="70">
        <f t="shared" si="89"/>
        <v>902.90000000000009</v>
      </c>
      <c r="AG48" s="69">
        <f t="shared" si="90"/>
        <v>4</v>
      </c>
      <c r="AH48" s="70">
        <f t="shared" si="91"/>
        <v>695.39</v>
      </c>
    </row>
    <row r="49" spans="3:34">
      <c r="C49" s="36" t="s">
        <v>32</v>
      </c>
      <c r="D49" s="203">
        <v>652</v>
      </c>
      <c r="E49" s="72">
        <v>3</v>
      </c>
      <c r="G49" s="203">
        <v>608</v>
      </c>
      <c r="H49" s="72">
        <v>1</v>
      </c>
      <c r="J49" s="203">
        <v>769</v>
      </c>
      <c r="K49" s="202">
        <v>5</v>
      </c>
      <c r="M49" s="203">
        <v>684</v>
      </c>
      <c r="N49" s="72">
        <v>1</v>
      </c>
      <c r="P49" s="72" t="s">
        <v>51</v>
      </c>
      <c r="Q49" s="73">
        <f>MAX($E49,$H49,$K49,$N49)</f>
        <v>5</v>
      </c>
      <c r="R49" s="73">
        <f>MIN($E49,$H49,$K49,$N49)</f>
        <v>1</v>
      </c>
      <c r="S49" s="73">
        <f t="shared" ref="S49:S54" si="92">T49</f>
        <v>2.5</v>
      </c>
      <c r="T49" s="74">
        <f t="shared" ref="T49:T54" si="93">AVERAGE(N49,K49,H49,E49)</f>
        <v>2.5</v>
      </c>
      <c r="U49" s="74">
        <f t="shared" ref="U49:U54" si="94">MIN(E49,H49,K49,N49)</f>
        <v>1</v>
      </c>
      <c r="V49" s="74">
        <f t="shared" ref="V49:V54" si="95">AVERAGE((E49-$E$113),(H49-$H$113),(K49-$K$113),(N49-$N$113))</f>
        <v>-0.72916666666666674</v>
      </c>
      <c r="W49" s="74">
        <f t="shared" ref="W49:W54" si="96">AVERAGE((E49-$E$113)/$E$114,(H49-$H$113)/$H$114,(K49-$K$113)/$K$114,(N49-$N$113)/$N$114)</f>
        <v>-0.44701917478030678</v>
      </c>
      <c r="X49" s="74">
        <f>AVERAGE(E49:E54,H49:H54,K49:K54,N49:N54,E106:E111,H106:H111,K106:K111,N106:N111)</f>
        <v>2.6875</v>
      </c>
      <c r="Y49" s="74">
        <f>AVERAGE(H49:H54)</f>
        <v>2</v>
      </c>
      <c r="Z49" s="36">
        <f t="shared" si="12"/>
        <v>47</v>
      </c>
      <c r="AA49" s="69">
        <f t="shared" si="84"/>
        <v>6</v>
      </c>
      <c r="AB49" s="70">
        <f t="shared" si="85"/>
        <v>934.38999999999987</v>
      </c>
      <c r="AC49" s="69">
        <f t="shared" si="86"/>
        <v>4</v>
      </c>
      <c r="AD49" s="70">
        <f t="shared" si="87"/>
        <v>1240.3899999999999</v>
      </c>
      <c r="AE49" s="69">
        <f t="shared" si="88"/>
        <v>4</v>
      </c>
      <c r="AF49" s="70">
        <f t="shared" si="89"/>
        <v>914.90000000000009</v>
      </c>
      <c r="AG49" s="69">
        <f t="shared" si="90"/>
        <v>2</v>
      </c>
      <c r="AH49" s="70">
        <f t="shared" si="91"/>
        <v>707.39</v>
      </c>
    </row>
    <row r="50" spans="3:34">
      <c r="C50" s="36" t="s">
        <v>33</v>
      </c>
      <c r="D50" s="203">
        <v>652</v>
      </c>
      <c r="E50" s="72">
        <v>3</v>
      </c>
      <c r="G50" s="203">
        <v>608</v>
      </c>
      <c r="H50" s="72">
        <v>1</v>
      </c>
      <c r="J50" s="203">
        <v>769</v>
      </c>
      <c r="K50" s="202">
        <v>4</v>
      </c>
      <c r="M50" s="203">
        <v>684</v>
      </c>
      <c r="N50" s="72">
        <v>1</v>
      </c>
      <c r="P50" s="72" t="s">
        <v>51</v>
      </c>
      <c r="Q50" s="73">
        <f t="shared" ref="Q50:Q54" si="97">MAX($E50,$H50,$K50,$N50)</f>
        <v>4</v>
      </c>
      <c r="R50" s="73">
        <f t="shared" ref="R50:R54" si="98">MIN($E50,$H50,$K50,$N50)</f>
        <v>1</v>
      </c>
      <c r="S50" s="73">
        <f t="shared" si="92"/>
        <v>2.25</v>
      </c>
      <c r="T50" s="74">
        <f t="shared" si="93"/>
        <v>2.25</v>
      </c>
      <c r="U50" s="74">
        <f t="shared" si="94"/>
        <v>1</v>
      </c>
      <c r="V50" s="74">
        <f t="shared" si="95"/>
        <v>-0.97916666666666674</v>
      </c>
      <c r="W50" s="74">
        <f t="shared" si="96"/>
        <v>-0.63629188287919813</v>
      </c>
      <c r="X50" s="74"/>
      <c r="Y50" s="74"/>
      <c r="Z50" s="36">
        <f t="shared" si="12"/>
        <v>48</v>
      </c>
      <c r="AA50" s="69">
        <f t="shared" si="84"/>
        <v>4</v>
      </c>
      <c r="AB50" s="70">
        <f t="shared" si="85"/>
        <v>977.38000000000011</v>
      </c>
      <c r="AC50" s="69">
        <f t="shared" si="86"/>
        <v>3</v>
      </c>
      <c r="AD50" s="70">
        <f t="shared" si="87"/>
        <v>1283.3800000000001</v>
      </c>
      <c r="AE50" s="69">
        <f t="shared" si="88"/>
        <v>3</v>
      </c>
      <c r="AF50" s="70">
        <f t="shared" si="89"/>
        <v>957.8900000000001</v>
      </c>
      <c r="AG50" s="69">
        <f t="shared" si="90"/>
        <v>3</v>
      </c>
      <c r="AH50" s="70">
        <f t="shared" si="91"/>
        <v>750.38</v>
      </c>
    </row>
    <row r="51" spans="3:34">
      <c r="C51" s="36" t="s">
        <v>34</v>
      </c>
      <c r="D51" s="203">
        <v>697</v>
      </c>
      <c r="E51" s="72">
        <v>2</v>
      </c>
      <c r="G51" s="203">
        <v>653</v>
      </c>
      <c r="H51" s="72">
        <v>2</v>
      </c>
      <c r="J51" s="203">
        <v>814</v>
      </c>
      <c r="K51" s="202">
        <v>5</v>
      </c>
      <c r="M51" s="203">
        <v>729</v>
      </c>
      <c r="N51" s="72">
        <v>3</v>
      </c>
      <c r="P51" s="72" t="s">
        <v>51</v>
      </c>
      <c r="Q51" s="73">
        <f t="shared" si="97"/>
        <v>5</v>
      </c>
      <c r="R51" s="73">
        <f t="shared" si="98"/>
        <v>2</v>
      </c>
      <c r="S51" s="73">
        <f t="shared" si="92"/>
        <v>3</v>
      </c>
      <c r="T51" s="74">
        <f t="shared" si="93"/>
        <v>3</v>
      </c>
      <c r="U51" s="74">
        <f t="shared" si="94"/>
        <v>2</v>
      </c>
      <c r="V51" s="74">
        <f t="shared" si="95"/>
        <v>-0.22916666666666674</v>
      </c>
      <c r="W51" s="74">
        <f t="shared" si="96"/>
        <v>-9.6506330191338613E-2</v>
      </c>
      <c r="X51" s="74"/>
      <c r="Y51" s="74"/>
      <c r="Z51" s="36">
        <f t="shared" si="12"/>
        <v>49</v>
      </c>
      <c r="AA51" s="69">
        <f>E49</f>
        <v>3</v>
      </c>
      <c r="AB51" s="70">
        <f>D49</f>
        <v>652</v>
      </c>
      <c r="AC51" s="69">
        <f>H49</f>
        <v>1</v>
      </c>
      <c r="AD51" s="70">
        <f>G49</f>
        <v>608</v>
      </c>
      <c r="AE51" s="69">
        <f>K49</f>
        <v>5</v>
      </c>
      <c r="AF51" s="70">
        <f>J49</f>
        <v>769</v>
      </c>
      <c r="AG51" s="69">
        <f>N49</f>
        <v>1</v>
      </c>
      <c r="AH51" s="70">
        <f>M49</f>
        <v>684</v>
      </c>
    </row>
    <row r="52" spans="3:34">
      <c r="C52" s="36" t="s">
        <v>35</v>
      </c>
      <c r="D52" s="203">
        <v>702</v>
      </c>
      <c r="E52" s="72">
        <v>2</v>
      </c>
      <c r="G52" s="203">
        <v>658</v>
      </c>
      <c r="H52" s="72">
        <v>2</v>
      </c>
      <c r="J52" s="203">
        <v>819</v>
      </c>
      <c r="K52" s="202">
        <v>5</v>
      </c>
      <c r="M52" s="203">
        <v>734</v>
      </c>
      <c r="N52" s="72">
        <v>2</v>
      </c>
      <c r="P52" s="72" t="s">
        <v>51</v>
      </c>
      <c r="Q52" s="73">
        <f t="shared" si="97"/>
        <v>5</v>
      </c>
      <c r="R52" s="73">
        <f t="shared" si="98"/>
        <v>2</v>
      </c>
      <c r="S52" s="73">
        <f t="shared" si="92"/>
        <v>2.75</v>
      </c>
      <c r="T52" s="74">
        <f t="shared" si="93"/>
        <v>2.75</v>
      </c>
      <c r="U52" s="74">
        <f t="shared" si="94"/>
        <v>2</v>
      </c>
      <c r="V52" s="74">
        <f t="shared" si="95"/>
        <v>-0.47916666666666674</v>
      </c>
      <c r="W52" s="74">
        <f t="shared" si="96"/>
        <v>-0.26518629965649304</v>
      </c>
      <c r="X52" s="74"/>
      <c r="Y52" s="74"/>
      <c r="Z52" s="36">
        <f t="shared" si="12"/>
        <v>50</v>
      </c>
      <c r="AA52" s="69">
        <f t="shared" ref="AA52:AA56" si="99">E50</f>
        <v>3</v>
      </c>
      <c r="AB52" s="70">
        <f t="shared" ref="AB52:AB56" si="100">D50</f>
        <v>652</v>
      </c>
      <c r="AC52" s="69">
        <f t="shared" ref="AC52:AC56" si="101">H50</f>
        <v>1</v>
      </c>
      <c r="AD52" s="70">
        <f t="shared" ref="AD52:AD56" si="102">G50</f>
        <v>608</v>
      </c>
      <c r="AE52" s="69">
        <f t="shared" ref="AE52:AE56" si="103">K50</f>
        <v>4</v>
      </c>
      <c r="AF52" s="70">
        <f t="shared" ref="AF52:AF56" si="104">J50</f>
        <v>769</v>
      </c>
      <c r="AG52" s="69">
        <f t="shared" ref="AG52:AG56" si="105">N50</f>
        <v>1</v>
      </c>
      <c r="AH52" s="70">
        <f t="shared" ref="AH52:AH56" si="106">M50</f>
        <v>684</v>
      </c>
    </row>
    <row r="53" spans="3:34">
      <c r="C53" s="36" t="s">
        <v>36</v>
      </c>
      <c r="D53" s="203">
        <v>752</v>
      </c>
      <c r="E53" s="72">
        <v>2</v>
      </c>
      <c r="G53" s="203">
        <v>708</v>
      </c>
      <c r="H53" s="72">
        <v>3</v>
      </c>
      <c r="J53" s="203">
        <v>869</v>
      </c>
      <c r="K53" s="202">
        <v>4</v>
      </c>
      <c r="M53" s="203">
        <v>784</v>
      </c>
      <c r="N53" s="72">
        <v>4</v>
      </c>
      <c r="P53" s="72" t="s">
        <v>51</v>
      </c>
      <c r="Q53" s="73">
        <f t="shared" si="97"/>
        <v>4</v>
      </c>
      <c r="R53" s="73">
        <f t="shared" si="98"/>
        <v>2</v>
      </c>
      <c r="S53" s="73">
        <f t="shared" si="92"/>
        <v>3.25</v>
      </c>
      <c r="T53" s="74">
        <f t="shared" si="93"/>
        <v>3.25</v>
      </c>
      <c r="U53" s="74">
        <f t="shared" si="94"/>
        <v>2</v>
      </c>
      <c r="V53" s="74">
        <f t="shared" si="95"/>
        <v>2.0833333333333259E-2</v>
      </c>
      <c r="W53" s="74">
        <f t="shared" si="96"/>
        <v>4.8183076098527788E-2</v>
      </c>
      <c r="X53" s="74"/>
      <c r="Y53" s="74"/>
      <c r="Z53" s="36">
        <f t="shared" si="12"/>
        <v>51</v>
      </c>
      <c r="AA53" s="69">
        <f t="shared" si="99"/>
        <v>2</v>
      </c>
      <c r="AB53" s="70">
        <f t="shared" si="100"/>
        <v>697</v>
      </c>
      <c r="AC53" s="69">
        <f t="shared" si="101"/>
        <v>2</v>
      </c>
      <c r="AD53" s="70">
        <f t="shared" si="102"/>
        <v>653</v>
      </c>
      <c r="AE53" s="69">
        <f t="shared" si="103"/>
        <v>5</v>
      </c>
      <c r="AF53" s="70">
        <f t="shared" si="104"/>
        <v>814</v>
      </c>
      <c r="AG53" s="69">
        <f t="shared" si="105"/>
        <v>3</v>
      </c>
      <c r="AH53" s="70">
        <f t="shared" si="106"/>
        <v>729</v>
      </c>
    </row>
    <row r="54" spans="3:34">
      <c r="C54" s="36" t="s">
        <v>37</v>
      </c>
      <c r="D54" s="203">
        <v>757</v>
      </c>
      <c r="E54" s="72">
        <v>2</v>
      </c>
      <c r="G54" s="203">
        <v>713</v>
      </c>
      <c r="H54" s="72">
        <v>3</v>
      </c>
      <c r="J54" s="203">
        <v>874</v>
      </c>
      <c r="K54" s="202">
        <v>4</v>
      </c>
      <c r="M54" s="203">
        <v>789</v>
      </c>
      <c r="N54" s="72">
        <v>3</v>
      </c>
      <c r="P54" s="72" t="s">
        <v>51</v>
      </c>
      <c r="Q54" s="73">
        <f t="shared" si="97"/>
        <v>4</v>
      </c>
      <c r="R54" s="73">
        <f t="shared" si="98"/>
        <v>2</v>
      </c>
      <c r="S54" s="73">
        <f t="shared" si="92"/>
        <v>3</v>
      </c>
      <c r="T54" s="74">
        <f t="shared" si="93"/>
        <v>3</v>
      </c>
      <c r="U54" s="74">
        <f t="shared" si="94"/>
        <v>2</v>
      </c>
      <c r="V54" s="74">
        <f t="shared" si="95"/>
        <v>-0.22916666666666674</v>
      </c>
      <c r="W54" s="74">
        <f t="shared" si="96"/>
        <v>-0.12049689336662664</v>
      </c>
      <c r="X54" s="74"/>
      <c r="Y54" s="74"/>
      <c r="Z54" s="36">
        <f t="shared" si="12"/>
        <v>52</v>
      </c>
      <c r="AA54" s="69">
        <f t="shared" si="99"/>
        <v>2</v>
      </c>
      <c r="AB54" s="70">
        <f t="shared" si="100"/>
        <v>702</v>
      </c>
      <c r="AC54" s="69">
        <f t="shared" si="101"/>
        <v>2</v>
      </c>
      <c r="AD54" s="70">
        <f t="shared" si="102"/>
        <v>658</v>
      </c>
      <c r="AE54" s="69">
        <f t="shared" si="103"/>
        <v>5</v>
      </c>
      <c r="AF54" s="70">
        <f t="shared" si="104"/>
        <v>819</v>
      </c>
      <c r="AG54" s="69">
        <f t="shared" si="105"/>
        <v>2</v>
      </c>
      <c r="AH54" s="70">
        <f t="shared" si="106"/>
        <v>734</v>
      </c>
    </row>
    <row r="55" spans="3:34">
      <c r="S55" s="72">
        <f>MAX(S49:S54)</f>
        <v>3.25</v>
      </c>
      <c r="Z55" s="36">
        <f t="shared" si="12"/>
        <v>53</v>
      </c>
      <c r="AA55" s="69">
        <f t="shared" si="99"/>
        <v>2</v>
      </c>
      <c r="AB55" s="70">
        <f t="shared" si="100"/>
        <v>752</v>
      </c>
      <c r="AC55" s="69">
        <f t="shared" si="101"/>
        <v>3</v>
      </c>
      <c r="AD55" s="70">
        <f t="shared" si="102"/>
        <v>708</v>
      </c>
      <c r="AE55" s="69">
        <f t="shared" si="103"/>
        <v>4</v>
      </c>
      <c r="AF55" s="70">
        <f t="shared" si="104"/>
        <v>869</v>
      </c>
      <c r="AG55" s="69">
        <f t="shared" si="105"/>
        <v>4</v>
      </c>
      <c r="AH55" s="70">
        <f t="shared" si="106"/>
        <v>784</v>
      </c>
    </row>
    <row r="56" spans="3:34">
      <c r="Z56" s="36">
        <f t="shared" si="12"/>
        <v>54</v>
      </c>
      <c r="AA56" s="69">
        <f t="shared" si="99"/>
        <v>2</v>
      </c>
      <c r="AB56" s="70">
        <f t="shared" si="100"/>
        <v>757</v>
      </c>
      <c r="AC56" s="69">
        <f t="shared" si="101"/>
        <v>3</v>
      </c>
      <c r="AD56" s="70">
        <f t="shared" si="102"/>
        <v>713</v>
      </c>
      <c r="AE56" s="69">
        <f t="shared" si="103"/>
        <v>4</v>
      </c>
      <c r="AF56" s="70">
        <f t="shared" si="104"/>
        <v>874</v>
      </c>
      <c r="AG56" s="69">
        <f t="shared" si="105"/>
        <v>3</v>
      </c>
      <c r="AH56" s="70">
        <f t="shared" si="106"/>
        <v>789</v>
      </c>
    </row>
    <row r="57" spans="3:34">
      <c r="Z57" s="36">
        <f t="shared" si="12"/>
        <v>55</v>
      </c>
      <c r="AA57" s="69">
        <f>E106</f>
        <v>3</v>
      </c>
      <c r="AB57" s="70">
        <f>D106</f>
        <v>739</v>
      </c>
      <c r="AC57" s="69">
        <f>H106</f>
        <v>1</v>
      </c>
      <c r="AD57" s="70">
        <f>G106</f>
        <v>695</v>
      </c>
      <c r="AE57" s="69">
        <f>K106</f>
        <v>4</v>
      </c>
      <c r="AF57" s="70">
        <f>J106</f>
        <v>856</v>
      </c>
      <c r="AG57" s="69">
        <f>N106</f>
        <v>1</v>
      </c>
      <c r="AH57" s="70">
        <f>M106</f>
        <v>771</v>
      </c>
    </row>
    <row r="58" spans="3:34">
      <c r="D58" s="44" t="s">
        <v>38</v>
      </c>
      <c r="E58" s="58" t="s">
        <v>38</v>
      </c>
      <c r="F58" s="58"/>
      <c r="G58" s="44" t="s">
        <v>39</v>
      </c>
      <c r="H58" s="58" t="s">
        <v>39</v>
      </c>
      <c r="I58" s="58"/>
      <c r="J58" s="44" t="s">
        <v>40</v>
      </c>
      <c r="K58" s="196" t="s">
        <v>40</v>
      </c>
      <c r="L58" s="196"/>
      <c r="M58" s="44" t="s">
        <v>41</v>
      </c>
      <c r="N58" s="58" t="s">
        <v>41</v>
      </c>
      <c r="O58" s="58"/>
      <c r="P58" s="58"/>
      <c r="Q58" s="58"/>
      <c r="R58" s="58"/>
      <c r="S58" s="58"/>
      <c r="T58" s="58"/>
      <c r="U58" s="58"/>
      <c r="V58" s="58"/>
      <c r="W58" s="58"/>
      <c r="X58" s="58"/>
      <c r="Y58" s="58"/>
      <c r="Z58" s="36">
        <f t="shared" si="12"/>
        <v>56</v>
      </c>
      <c r="AA58" s="69">
        <f t="shared" ref="AA58:AA62" si="107">E107</f>
        <v>3</v>
      </c>
      <c r="AB58" s="70">
        <f t="shared" ref="AB58:AB62" si="108">D107</f>
        <v>739</v>
      </c>
      <c r="AC58" s="69">
        <f t="shared" ref="AC58:AC62" si="109">H107</f>
        <v>1</v>
      </c>
      <c r="AD58" s="70">
        <f t="shared" ref="AD58:AD62" si="110">G107</f>
        <v>695</v>
      </c>
      <c r="AE58" s="69">
        <f t="shared" ref="AE58:AE62" si="111">K107</f>
        <v>3</v>
      </c>
      <c r="AF58" s="70">
        <f t="shared" ref="AF58:AF62" si="112">J107</f>
        <v>856</v>
      </c>
      <c r="AG58" s="69">
        <f t="shared" ref="AG58:AG62" si="113">N107</f>
        <v>1</v>
      </c>
      <c r="AH58" s="70">
        <f t="shared" ref="AH58:AH62" si="114">M107</f>
        <v>771</v>
      </c>
    </row>
    <row r="59" spans="3:34" ht="28">
      <c r="C59" s="197" t="s">
        <v>42</v>
      </c>
      <c r="D59" s="198" t="s">
        <v>43</v>
      </c>
      <c r="E59" s="67" t="s">
        <v>43</v>
      </c>
      <c r="F59" s="67"/>
      <c r="G59" s="198" t="s">
        <v>44</v>
      </c>
      <c r="H59" s="67" t="s">
        <v>44</v>
      </c>
      <c r="I59" s="67"/>
      <c r="J59" s="198" t="s">
        <v>45</v>
      </c>
      <c r="K59" s="199" t="s">
        <v>45</v>
      </c>
      <c r="L59" s="199"/>
      <c r="M59" s="198" t="s">
        <v>46</v>
      </c>
      <c r="N59" s="67" t="s">
        <v>46</v>
      </c>
      <c r="O59" s="67"/>
      <c r="P59" s="67"/>
      <c r="Q59" s="67"/>
      <c r="R59" s="67"/>
      <c r="S59" s="67"/>
      <c r="T59" s="67"/>
      <c r="U59" s="67"/>
      <c r="V59" s="67"/>
      <c r="W59" s="67"/>
      <c r="X59" s="67"/>
      <c r="Y59" s="67"/>
      <c r="Z59" s="36">
        <f t="shared" si="12"/>
        <v>57</v>
      </c>
      <c r="AA59" s="69">
        <f t="shared" si="107"/>
        <v>2</v>
      </c>
      <c r="AB59" s="70">
        <f t="shared" si="108"/>
        <v>784</v>
      </c>
      <c r="AC59" s="69">
        <f t="shared" si="109"/>
        <v>2</v>
      </c>
      <c r="AD59" s="70">
        <f t="shared" si="110"/>
        <v>740</v>
      </c>
      <c r="AE59" s="69">
        <f t="shared" si="111"/>
        <v>5</v>
      </c>
      <c r="AF59" s="70">
        <f t="shared" si="112"/>
        <v>901</v>
      </c>
      <c r="AG59" s="69">
        <f t="shared" si="113"/>
        <v>3</v>
      </c>
      <c r="AH59" s="70">
        <f t="shared" si="114"/>
        <v>816</v>
      </c>
    </row>
    <row r="60" spans="3:34" ht="14">
      <c r="C60" s="200" t="s">
        <v>1</v>
      </c>
      <c r="E60" s="68" t="s">
        <v>2</v>
      </c>
      <c r="F60" s="68"/>
      <c r="H60" s="68" t="s">
        <v>2</v>
      </c>
      <c r="I60" s="68"/>
      <c r="K60" s="201" t="s">
        <v>2</v>
      </c>
      <c r="L60" s="201"/>
      <c r="N60" s="68" t="s">
        <v>2</v>
      </c>
      <c r="O60" s="68"/>
      <c r="P60" s="68"/>
      <c r="Q60" s="68"/>
      <c r="R60" s="68"/>
      <c r="S60" s="68"/>
      <c r="T60" s="68"/>
      <c r="U60" s="68"/>
      <c r="V60" s="68"/>
      <c r="W60" s="68"/>
      <c r="X60" s="68"/>
      <c r="Y60" s="68"/>
      <c r="Z60" s="36">
        <f t="shared" si="12"/>
        <v>58</v>
      </c>
      <c r="AA60" s="69">
        <f t="shared" si="107"/>
        <v>2</v>
      </c>
      <c r="AB60" s="70">
        <f t="shared" si="108"/>
        <v>789</v>
      </c>
      <c r="AC60" s="69">
        <f t="shared" si="109"/>
        <v>2</v>
      </c>
      <c r="AD60" s="70">
        <f t="shared" si="110"/>
        <v>745</v>
      </c>
      <c r="AE60" s="69">
        <f t="shared" si="111"/>
        <v>4</v>
      </c>
      <c r="AF60" s="70">
        <f t="shared" si="112"/>
        <v>906</v>
      </c>
      <c r="AG60" s="69">
        <f t="shared" si="113"/>
        <v>2</v>
      </c>
      <c r="AH60" s="70">
        <f t="shared" si="114"/>
        <v>821</v>
      </c>
    </row>
    <row r="61" spans="3:34">
      <c r="C61" s="198" t="s">
        <v>3</v>
      </c>
      <c r="D61" s="44" t="s">
        <v>140</v>
      </c>
      <c r="G61" s="44" t="s">
        <v>141</v>
      </c>
      <c r="J61" s="44" t="s">
        <v>140</v>
      </c>
      <c r="M61" s="44">
        <v>0</v>
      </c>
      <c r="Q61" s="72" t="s">
        <v>142</v>
      </c>
      <c r="R61" s="72" t="s">
        <v>143</v>
      </c>
      <c r="S61" s="72" t="s">
        <v>144</v>
      </c>
      <c r="Z61" s="36">
        <f t="shared" si="12"/>
        <v>59</v>
      </c>
      <c r="AA61" s="69">
        <f t="shared" si="107"/>
        <v>2</v>
      </c>
      <c r="AB61" s="70">
        <f t="shared" si="108"/>
        <v>839</v>
      </c>
      <c r="AC61" s="69">
        <f t="shared" si="109"/>
        <v>3</v>
      </c>
      <c r="AD61" s="70">
        <f t="shared" si="110"/>
        <v>795</v>
      </c>
      <c r="AE61" s="69">
        <f t="shared" si="111"/>
        <v>3</v>
      </c>
      <c r="AF61" s="70">
        <f t="shared" si="112"/>
        <v>956</v>
      </c>
      <c r="AG61" s="69">
        <f t="shared" si="113"/>
        <v>4</v>
      </c>
      <c r="AH61" s="70">
        <f t="shared" si="114"/>
        <v>871</v>
      </c>
    </row>
    <row r="62" spans="3:34">
      <c r="C62" s="36" t="s">
        <v>4</v>
      </c>
      <c r="D62" s="203">
        <v>1248.3800000000001</v>
      </c>
      <c r="E62" s="72">
        <v>6</v>
      </c>
      <c r="G62" s="203">
        <v>1369.65</v>
      </c>
      <c r="H62" s="72">
        <v>4</v>
      </c>
      <c r="J62" s="203">
        <v>1343.15</v>
      </c>
      <c r="K62" s="202">
        <v>3</v>
      </c>
      <c r="M62" s="203">
        <v>1853.1599999999999</v>
      </c>
      <c r="N62" s="72">
        <v>3</v>
      </c>
      <c r="P62" s="72" t="s">
        <v>48</v>
      </c>
      <c r="Q62" s="73">
        <f>MAX($E62,$H62,$K62,$N62)</f>
        <v>6</v>
      </c>
      <c r="R62" s="73">
        <f>MIN($E62,$H62,$K62,$N62)</f>
        <v>3</v>
      </c>
      <c r="S62" s="73">
        <f t="shared" ref="S62:S67" si="115">T62</f>
        <v>4</v>
      </c>
      <c r="T62" s="74">
        <f t="shared" ref="T62:T67" si="116">AVERAGE(N62,K62,H62,E62)</f>
        <v>4</v>
      </c>
      <c r="U62" s="74">
        <f t="shared" ref="U62:U67" si="117">MIN(E62,H62,K62,N62)</f>
        <v>3</v>
      </c>
      <c r="V62" s="74">
        <f t="shared" ref="V62:V67" si="118">AVERAGE((E62-$E$113),(H62-$H$113),(K62-$K$113),(N62-$N$113))</f>
        <v>0.77083333333333326</v>
      </c>
      <c r="W62" s="74">
        <f t="shared" ref="W62:W67" si="119">AVERAGE((E62-$E$113)/$E$114,(H62-$H$113)/$H$114,(K62-$K$113)/$K$114,(N62-$N$113)/$N$114)</f>
        <v>0.46402950051786068</v>
      </c>
      <c r="X62" s="74"/>
      <c r="Y62" s="74">
        <f>AVERAGE(H62:H67)</f>
        <v>2.5</v>
      </c>
      <c r="Z62" s="36">
        <f>Z61+1</f>
        <v>60</v>
      </c>
      <c r="AA62" s="69">
        <f t="shared" si="107"/>
        <v>2</v>
      </c>
      <c r="AB62" s="70">
        <f t="shared" si="108"/>
        <v>844</v>
      </c>
      <c r="AC62" s="69">
        <f t="shared" si="109"/>
        <v>3</v>
      </c>
      <c r="AD62" s="70">
        <f t="shared" si="110"/>
        <v>800</v>
      </c>
      <c r="AE62" s="69">
        <f t="shared" si="111"/>
        <v>3</v>
      </c>
      <c r="AF62" s="70">
        <f t="shared" si="112"/>
        <v>961</v>
      </c>
      <c r="AG62" s="69">
        <f t="shared" si="113"/>
        <v>3</v>
      </c>
      <c r="AH62" s="70">
        <f t="shared" si="114"/>
        <v>876</v>
      </c>
    </row>
    <row r="63" spans="3:34">
      <c r="C63" s="36" t="s">
        <v>5</v>
      </c>
      <c r="D63" s="203">
        <v>1248.3900000000001</v>
      </c>
      <c r="E63" s="72">
        <v>5</v>
      </c>
      <c r="G63" s="203">
        <v>1369.66</v>
      </c>
      <c r="H63" s="72">
        <v>2</v>
      </c>
      <c r="J63" s="203">
        <v>1343.16</v>
      </c>
      <c r="K63" s="202">
        <v>2</v>
      </c>
      <c r="M63" s="203">
        <v>1853.17</v>
      </c>
      <c r="N63" s="72">
        <v>1</v>
      </c>
      <c r="P63" s="72" t="s">
        <v>48</v>
      </c>
      <c r="Q63" s="73">
        <f t="shared" ref="Q63:Q67" si="120">MAX($E63,$H63,$K63,$N63)</f>
        <v>5</v>
      </c>
      <c r="R63" s="73">
        <f t="shared" ref="R63:R67" si="121">MIN($E63,$H63,$K63,$N63)</f>
        <v>1</v>
      </c>
      <c r="S63" s="73">
        <f t="shared" si="115"/>
        <v>2.5</v>
      </c>
      <c r="T63" s="74">
        <f t="shared" si="116"/>
        <v>2.5</v>
      </c>
      <c r="U63" s="74">
        <f t="shared" si="117"/>
        <v>1</v>
      </c>
      <c r="V63" s="74">
        <f t="shared" si="118"/>
        <v>-0.72916666666666674</v>
      </c>
      <c r="W63" s="74">
        <f t="shared" si="119"/>
        <v>-0.54529667562348971</v>
      </c>
      <c r="X63" s="74"/>
      <c r="Y63" s="74"/>
    </row>
    <row r="64" spans="3:34">
      <c r="C64" s="36" t="s">
        <v>6</v>
      </c>
      <c r="D64" s="203">
        <v>1335.89</v>
      </c>
      <c r="E64" s="72">
        <v>3</v>
      </c>
      <c r="G64" s="203">
        <v>1457.16</v>
      </c>
      <c r="H64" s="72">
        <v>1</v>
      </c>
      <c r="J64" s="203">
        <v>1430.66</v>
      </c>
      <c r="K64" s="202">
        <v>2</v>
      </c>
      <c r="M64" s="203">
        <v>1940.6699999999998</v>
      </c>
      <c r="N64" s="72">
        <v>2</v>
      </c>
      <c r="P64" s="72" t="s">
        <v>48</v>
      </c>
      <c r="Q64" s="73">
        <f t="shared" si="120"/>
        <v>3</v>
      </c>
      <c r="R64" s="73">
        <f t="shared" si="121"/>
        <v>1</v>
      </c>
      <c r="S64" s="73">
        <f t="shared" si="115"/>
        <v>2</v>
      </c>
      <c r="T64" s="74">
        <f t="shared" si="116"/>
        <v>2</v>
      </c>
      <c r="U64" s="74">
        <f t="shared" si="117"/>
        <v>1</v>
      </c>
      <c r="V64" s="74">
        <f t="shared" si="118"/>
        <v>-1.2291666666666667</v>
      </c>
      <c r="W64" s="74">
        <f t="shared" si="119"/>
        <v>-0.84615732961182633</v>
      </c>
      <c r="X64" s="74"/>
      <c r="Y64" s="74"/>
    </row>
    <row r="65" spans="3:25">
      <c r="C65" s="36" t="s">
        <v>7</v>
      </c>
      <c r="D65" s="203">
        <v>1342.76</v>
      </c>
      <c r="E65" s="72">
        <v>3</v>
      </c>
      <c r="G65" s="203">
        <v>1464.03</v>
      </c>
      <c r="H65" s="72">
        <v>2</v>
      </c>
      <c r="J65" s="203">
        <v>1437.53</v>
      </c>
      <c r="K65" s="202">
        <v>1</v>
      </c>
      <c r="M65" s="203">
        <v>1947.54</v>
      </c>
      <c r="N65" s="72">
        <v>1</v>
      </c>
      <c r="P65" s="72" t="s">
        <v>48</v>
      </c>
      <c r="Q65" s="73">
        <f t="shared" si="120"/>
        <v>3</v>
      </c>
      <c r="R65" s="73">
        <f t="shared" si="121"/>
        <v>1</v>
      </c>
      <c r="S65" s="73">
        <f t="shared" si="115"/>
        <v>1.75</v>
      </c>
      <c r="T65" s="74">
        <f t="shared" si="116"/>
        <v>1.75</v>
      </c>
      <c r="U65" s="74">
        <f t="shared" si="117"/>
        <v>1</v>
      </c>
      <c r="V65" s="74">
        <f t="shared" si="118"/>
        <v>-1.4791666666666667</v>
      </c>
      <c r="W65" s="74">
        <f t="shared" si="119"/>
        <v>-1.0388278622522686</v>
      </c>
      <c r="X65" s="74"/>
      <c r="Y65" s="74"/>
    </row>
    <row r="66" spans="3:25">
      <c r="C66" s="36" t="s">
        <v>8</v>
      </c>
      <c r="D66" s="203">
        <v>1385.26</v>
      </c>
      <c r="E66" s="72">
        <v>3</v>
      </c>
      <c r="G66" s="203">
        <v>1506.53</v>
      </c>
      <c r="H66" s="72">
        <v>3</v>
      </c>
      <c r="J66" s="203">
        <v>1480.03</v>
      </c>
      <c r="K66" s="202">
        <v>2</v>
      </c>
      <c r="M66" s="203">
        <v>1990.04</v>
      </c>
      <c r="N66" s="72">
        <v>1</v>
      </c>
      <c r="P66" s="72" t="s">
        <v>48</v>
      </c>
      <c r="Q66" s="73">
        <f t="shared" si="120"/>
        <v>3</v>
      </c>
      <c r="R66" s="73">
        <f t="shared" si="121"/>
        <v>1</v>
      </c>
      <c r="S66" s="73">
        <f t="shared" si="115"/>
        <v>2.25</v>
      </c>
      <c r="T66" s="74">
        <f t="shared" si="116"/>
        <v>2.25</v>
      </c>
      <c r="U66" s="74">
        <f t="shared" si="117"/>
        <v>1</v>
      </c>
      <c r="V66" s="74">
        <f t="shared" si="118"/>
        <v>-0.97916666666666674</v>
      </c>
      <c r="W66" s="74">
        <f t="shared" si="119"/>
        <v>-0.68427300922977419</v>
      </c>
      <c r="X66" s="74"/>
      <c r="Y66" s="74"/>
    </row>
    <row r="67" spans="3:25">
      <c r="C67" s="36" t="s">
        <v>9</v>
      </c>
      <c r="D67" s="203">
        <v>1385.26</v>
      </c>
      <c r="E67" s="72">
        <v>3</v>
      </c>
      <c r="G67" s="203">
        <v>1506.53</v>
      </c>
      <c r="H67" s="72">
        <v>3</v>
      </c>
      <c r="J67" s="203">
        <v>1480.03</v>
      </c>
      <c r="K67" s="202">
        <v>3</v>
      </c>
      <c r="M67" s="203">
        <v>1990.04</v>
      </c>
      <c r="N67" s="72">
        <v>1</v>
      </c>
      <c r="P67" s="72" t="s">
        <v>48</v>
      </c>
      <c r="Q67" s="73">
        <f t="shared" si="120"/>
        <v>3</v>
      </c>
      <c r="R67" s="73">
        <f t="shared" si="121"/>
        <v>1</v>
      </c>
      <c r="S67" s="73">
        <f t="shared" si="115"/>
        <v>2.5</v>
      </c>
      <c r="T67" s="74">
        <f t="shared" si="116"/>
        <v>2.5</v>
      </c>
      <c r="U67" s="74">
        <f t="shared" si="117"/>
        <v>1</v>
      </c>
      <c r="V67" s="74">
        <f t="shared" si="118"/>
        <v>-0.72916666666666674</v>
      </c>
      <c r="W67" s="74">
        <f t="shared" si="119"/>
        <v>-0.49500030113088289</v>
      </c>
      <c r="X67" s="74"/>
      <c r="Y67" s="74"/>
    </row>
    <row r="68" spans="3:25">
      <c r="S68" s="72">
        <f>MAX(S62:S67)</f>
        <v>4</v>
      </c>
    </row>
    <row r="71" spans="3:25">
      <c r="C71" s="200" t="s">
        <v>10</v>
      </c>
    </row>
    <row r="72" spans="3:25">
      <c r="C72" s="198" t="s">
        <v>3</v>
      </c>
      <c r="D72" s="44" t="s">
        <v>140</v>
      </c>
      <c r="G72" s="44" t="s">
        <v>141</v>
      </c>
      <c r="J72" s="44" t="s">
        <v>140</v>
      </c>
      <c r="M72" s="44" t="s">
        <v>141</v>
      </c>
    </row>
    <row r="73" spans="3:25">
      <c r="C73" s="36" t="s">
        <v>11</v>
      </c>
      <c r="D73" s="203">
        <v>1206</v>
      </c>
      <c r="E73" s="72">
        <v>6</v>
      </c>
      <c r="G73" s="203">
        <v>1075</v>
      </c>
      <c r="H73" s="72">
        <v>7</v>
      </c>
      <c r="J73" s="203">
        <v>1275</v>
      </c>
      <c r="K73" s="202">
        <v>3</v>
      </c>
      <c r="M73" s="203">
        <v>925</v>
      </c>
      <c r="N73" s="72">
        <v>3</v>
      </c>
      <c r="P73" s="72" t="s">
        <v>49</v>
      </c>
      <c r="Q73" s="73">
        <f>MAX($E73,$H73,$K73,$N73)</f>
        <v>7</v>
      </c>
      <c r="R73" s="73">
        <f>MIN($E73,$H73,$K73,$N73)</f>
        <v>3</v>
      </c>
      <c r="S73" s="73">
        <f t="shared" ref="S73:S78" si="122">T73</f>
        <v>4.75</v>
      </c>
      <c r="T73" s="74">
        <f t="shared" ref="T73:T78" si="123">AVERAGE(N73,K73,H73,E73)</f>
        <v>4.75</v>
      </c>
      <c r="U73" s="74">
        <f t="shared" ref="U73:U78" si="124">MIN(E73,H73,K73,N73)</f>
        <v>3</v>
      </c>
      <c r="V73" s="74">
        <f t="shared" ref="V73:V78" si="125">AVERAGE((E73-$E$113),(H73-$H$113),(K73-$K$113),(N73-$N$113))</f>
        <v>1.5208333333333333</v>
      </c>
      <c r="W73" s="74">
        <f t="shared" ref="W73:W78" si="126">AVERAGE((E73-$E$113)/$E$114,(H73-$H$113)/$H$114,(K73-$K$113)/$K$114,(N73-$N$113)/$N$114)</f>
        <v>0.95987593528867032</v>
      </c>
      <c r="X73" s="74"/>
      <c r="Y73" s="74">
        <f>AVERAGE(H73:H78)</f>
        <v>5.333333333333333</v>
      </c>
    </row>
    <row r="74" spans="3:25">
      <c r="C74" s="36" t="s">
        <v>12</v>
      </c>
      <c r="D74" s="203">
        <v>1261</v>
      </c>
      <c r="E74" s="72">
        <v>3</v>
      </c>
      <c r="G74" s="203">
        <v>1130</v>
      </c>
      <c r="H74" s="72">
        <v>5</v>
      </c>
      <c r="J74" s="203">
        <v>1330</v>
      </c>
      <c r="K74" s="202">
        <v>2</v>
      </c>
      <c r="M74" s="203">
        <v>980</v>
      </c>
      <c r="N74" s="72">
        <v>1</v>
      </c>
      <c r="P74" s="72" t="s">
        <v>49</v>
      </c>
      <c r="Q74" s="73">
        <f t="shared" ref="Q74:Q78" si="127">MAX($E74,$H74,$K74,$N74)</f>
        <v>5</v>
      </c>
      <c r="R74" s="73">
        <f t="shared" ref="R74:R78" si="128">MIN($E74,$H74,$K74,$N74)</f>
        <v>1</v>
      </c>
      <c r="S74" s="73">
        <f t="shared" si="122"/>
        <v>2.75</v>
      </c>
      <c r="T74" s="74">
        <f t="shared" si="123"/>
        <v>2.75</v>
      </c>
      <c r="U74" s="74">
        <f t="shared" si="124"/>
        <v>1</v>
      </c>
      <c r="V74" s="74">
        <f t="shared" si="125"/>
        <v>-0.47916666666666674</v>
      </c>
      <c r="W74" s="74">
        <f t="shared" si="126"/>
        <v>-0.35370871938256776</v>
      </c>
      <c r="X74" s="74"/>
      <c r="Y74" s="74"/>
    </row>
    <row r="75" spans="3:25">
      <c r="C75" s="36" t="s">
        <v>13</v>
      </c>
      <c r="D75" s="203">
        <v>1321</v>
      </c>
      <c r="E75" s="72">
        <v>6</v>
      </c>
      <c r="G75" s="203">
        <v>1190</v>
      </c>
      <c r="H75" s="72">
        <v>4</v>
      </c>
      <c r="J75" s="203">
        <v>1390</v>
      </c>
      <c r="K75" s="202">
        <v>3</v>
      </c>
      <c r="M75" s="203">
        <v>1040</v>
      </c>
      <c r="N75" s="72">
        <v>2</v>
      </c>
      <c r="P75" s="72" t="s">
        <v>49</v>
      </c>
      <c r="Q75" s="73">
        <f t="shared" si="127"/>
        <v>6</v>
      </c>
      <c r="R75" s="73">
        <f t="shared" si="128"/>
        <v>2</v>
      </c>
      <c r="S75" s="73">
        <f t="shared" si="122"/>
        <v>3.75</v>
      </c>
      <c r="T75" s="74">
        <f t="shared" si="123"/>
        <v>3.75</v>
      </c>
      <c r="U75" s="74">
        <f t="shared" si="124"/>
        <v>2</v>
      </c>
      <c r="V75" s="74">
        <f t="shared" si="125"/>
        <v>0.52083333333333326</v>
      </c>
      <c r="W75" s="74">
        <f t="shared" si="126"/>
        <v>0.29534953105270628</v>
      </c>
      <c r="X75" s="74"/>
      <c r="Y75" s="74"/>
    </row>
    <row r="76" spans="3:25">
      <c r="C76" s="36" t="s">
        <v>14</v>
      </c>
      <c r="D76" s="203">
        <v>1357</v>
      </c>
      <c r="E76" s="72">
        <v>6</v>
      </c>
      <c r="G76" s="203">
        <v>1226</v>
      </c>
      <c r="H76" s="72">
        <v>7</v>
      </c>
      <c r="J76" s="203">
        <v>1426</v>
      </c>
      <c r="K76" s="202">
        <v>4</v>
      </c>
      <c r="M76" s="203">
        <v>1076</v>
      </c>
      <c r="N76" s="72">
        <v>4</v>
      </c>
      <c r="P76" s="72" t="s">
        <v>49</v>
      </c>
      <c r="Q76" s="73">
        <f t="shared" si="127"/>
        <v>7</v>
      </c>
      <c r="R76" s="73">
        <f t="shared" si="128"/>
        <v>4</v>
      </c>
      <c r="S76" s="73">
        <f t="shared" si="122"/>
        <v>5.25</v>
      </c>
      <c r="T76" s="74">
        <f t="shared" si="123"/>
        <v>5.25</v>
      </c>
      <c r="U76" s="74">
        <f t="shared" si="124"/>
        <v>4</v>
      </c>
      <c r="V76" s="74">
        <f t="shared" si="125"/>
        <v>2.020833333333333</v>
      </c>
      <c r="W76" s="74">
        <f t="shared" si="126"/>
        <v>1.3178286128527161</v>
      </c>
      <c r="X76" s="74"/>
      <c r="Y76" s="74"/>
    </row>
    <row r="77" spans="3:25">
      <c r="C77" s="36" t="s">
        <v>15</v>
      </c>
      <c r="D77" s="203">
        <v>1528</v>
      </c>
      <c r="E77" s="72">
        <v>6</v>
      </c>
      <c r="G77" s="203">
        <v>1397</v>
      </c>
      <c r="H77" s="72">
        <v>6</v>
      </c>
      <c r="J77" s="203">
        <v>1597</v>
      </c>
      <c r="K77" s="202">
        <v>2</v>
      </c>
      <c r="M77" s="203">
        <v>1247</v>
      </c>
      <c r="N77" s="72">
        <v>5</v>
      </c>
      <c r="P77" s="72" t="s">
        <v>49</v>
      </c>
      <c r="Q77" s="73">
        <f t="shared" si="127"/>
        <v>6</v>
      </c>
      <c r="R77" s="73">
        <f t="shared" si="128"/>
        <v>2</v>
      </c>
      <c r="S77" s="73">
        <f t="shared" si="122"/>
        <v>4.75</v>
      </c>
      <c r="T77" s="74">
        <f t="shared" si="123"/>
        <v>4.75</v>
      </c>
      <c r="U77" s="74">
        <f t="shared" si="124"/>
        <v>2</v>
      </c>
      <c r="V77" s="74">
        <f t="shared" si="125"/>
        <v>1.5208333333333333</v>
      </c>
      <c r="W77" s="74">
        <f t="shared" si="126"/>
        <v>0.94268102119648478</v>
      </c>
      <c r="X77" s="74"/>
      <c r="Y77" s="74"/>
    </row>
    <row r="78" spans="3:25">
      <c r="C78" s="36" t="s">
        <v>16</v>
      </c>
      <c r="D78" s="203">
        <v>1541</v>
      </c>
      <c r="E78" s="72">
        <v>3</v>
      </c>
      <c r="G78" s="203">
        <v>1410</v>
      </c>
      <c r="H78" s="72">
        <v>3</v>
      </c>
      <c r="J78" s="203">
        <v>1610</v>
      </c>
      <c r="K78" s="202">
        <v>1</v>
      </c>
      <c r="M78" s="203">
        <v>1260</v>
      </c>
      <c r="N78" s="72">
        <v>1</v>
      </c>
      <c r="P78" s="72" t="s">
        <v>49</v>
      </c>
      <c r="Q78" s="73">
        <f t="shared" si="127"/>
        <v>3</v>
      </c>
      <c r="R78" s="73">
        <f t="shared" si="128"/>
        <v>1</v>
      </c>
      <c r="S78" s="73">
        <f t="shared" si="122"/>
        <v>2</v>
      </c>
      <c r="T78" s="74">
        <f t="shared" si="123"/>
        <v>2</v>
      </c>
      <c r="U78" s="74">
        <f t="shared" si="124"/>
        <v>1</v>
      </c>
      <c r="V78" s="74">
        <f t="shared" si="125"/>
        <v>-1.2291666666666667</v>
      </c>
      <c r="W78" s="74">
        <f t="shared" si="126"/>
        <v>-0.87354571732866537</v>
      </c>
      <c r="X78" s="74"/>
      <c r="Y78" s="74"/>
    </row>
    <row r="79" spans="3:25">
      <c r="S79" s="72">
        <f>MAX(S73:S78)</f>
        <v>5.25</v>
      </c>
    </row>
    <row r="82" spans="3:25">
      <c r="C82" s="200" t="s">
        <v>17</v>
      </c>
    </row>
    <row r="83" spans="3:25">
      <c r="C83" s="198" t="s">
        <v>3</v>
      </c>
      <c r="D83" s="44" t="s">
        <v>141</v>
      </c>
      <c r="G83" s="44" t="s">
        <v>141</v>
      </c>
      <c r="J83" s="44" t="s">
        <v>141</v>
      </c>
      <c r="M83" s="44" t="s">
        <v>141</v>
      </c>
    </row>
    <row r="84" spans="3:25">
      <c r="C84" s="36" t="s">
        <v>18</v>
      </c>
      <c r="D84" s="203">
        <v>942</v>
      </c>
      <c r="E84" s="72">
        <v>6</v>
      </c>
      <c r="G84" s="203">
        <v>1030</v>
      </c>
      <c r="H84" s="72">
        <v>2</v>
      </c>
      <c r="J84" s="203">
        <v>855.9</v>
      </c>
      <c r="K84" s="202">
        <v>5</v>
      </c>
      <c r="M84" s="203">
        <v>829.4</v>
      </c>
      <c r="N84" s="72">
        <v>2</v>
      </c>
      <c r="P84" s="72" t="s">
        <v>47</v>
      </c>
      <c r="Q84" s="73">
        <f>MAX($E84,$H84,$K84,$N84)</f>
        <v>6</v>
      </c>
      <c r="R84" s="73">
        <f>MIN($E84,$H84,$K84,$N84)</f>
        <v>2</v>
      </c>
      <c r="S84" s="73">
        <f t="shared" ref="S84:S89" si="129">T84</f>
        <v>3.75</v>
      </c>
      <c r="T84" s="74">
        <f t="shared" ref="T84:T89" si="130">AVERAGE(N84,K84,H84,E84)</f>
        <v>3.75</v>
      </c>
      <c r="U84" s="74">
        <f t="shared" ref="U84:U89" si="131">MIN(E84,H84,K84,N84)</f>
        <v>2</v>
      </c>
      <c r="V84" s="74">
        <f t="shared" ref="V84:V89" si="132">AVERAGE((E84-$E$113),(H84-$H$113),(K84-$K$113),(N84-$N$113))</f>
        <v>0.52083333333333326</v>
      </c>
      <c r="W84" s="74">
        <f t="shared" ref="W84:W89" si="133">AVERAGE((E84-$E$113)/$E$114,(H84-$H$113)/$H$114,(K84-$K$113)/$K$114,(N84-$N$113)/$N$114)</f>
        <v>0.34333065740328245</v>
      </c>
      <c r="X84" s="74"/>
      <c r="Y84" s="74">
        <f>AVERAGE(H84:H89)</f>
        <v>2.6666666666666665</v>
      </c>
    </row>
    <row r="85" spans="3:25">
      <c r="C85" s="36" t="s">
        <v>19</v>
      </c>
      <c r="D85" s="203">
        <v>944.40999999999985</v>
      </c>
      <c r="E85" s="72">
        <v>6</v>
      </c>
      <c r="G85" s="203">
        <v>1032.4099999999999</v>
      </c>
      <c r="H85" s="72">
        <v>3</v>
      </c>
      <c r="J85" s="203">
        <v>858.31</v>
      </c>
      <c r="K85" s="202">
        <v>6</v>
      </c>
      <c r="M85" s="203">
        <v>831.81</v>
      </c>
      <c r="N85" s="72">
        <v>2</v>
      </c>
      <c r="P85" s="72" t="s">
        <v>47</v>
      </c>
      <c r="Q85" s="73">
        <f t="shared" ref="Q85:Q89" si="134">MAX($E85,$H85,$K85,$N85)</f>
        <v>6</v>
      </c>
      <c r="R85" s="73">
        <f t="shared" ref="R85:R89" si="135">MIN($E85,$H85,$K85,$N85)</f>
        <v>2</v>
      </c>
      <c r="S85" s="73">
        <f t="shared" si="129"/>
        <v>4.25</v>
      </c>
      <c r="T85" s="74">
        <f t="shared" si="130"/>
        <v>4.25</v>
      </c>
      <c r="U85" s="74">
        <f t="shared" si="131"/>
        <v>2</v>
      </c>
      <c r="V85" s="74">
        <f t="shared" si="132"/>
        <v>1.0208333333333333</v>
      </c>
      <c r="W85" s="74">
        <f t="shared" si="133"/>
        <v>0.69788551042577684</v>
      </c>
      <c r="X85" s="74"/>
      <c r="Y85" s="74"/>
    </row>
    <row r="86" spans="3:25">
      <c r="C86" s="36" t="s">
        <v>20</v>
      </c>
      <c r="D86" s="203">
        <v>973.40999999999985</v>
      </c>
      <c r="E86" s="72">
        <v>6</v>
      </c>
      <c r="G86" s="203">
        <v>1061.4099999999999</v>
      </c>
      <c r="H86" s="72">
        <v>2</v>
      </c>
      <c r="J86" s="203">
        <v>887.31</v>
      </c>
      <c r="K86" s="202">
        <v>4</v>
      </c>
      <c r="M86" s="203">
        <v>860.81</v>
      </c>
      <c r="N86" s="72">
        <v>5</v>
      </c>
      <c r="P86" s="72" t="s">
        <v>47</v>
      </c>
      <c r="Q86" s="73">
        <f t="shared" si="134"/>
        <v>6</v>
      </c>
      <c r="R86" s="73">
        <f t="shared" si="135"/>
        <v>2</v>
      </c>
      <c r="S86" s="73">
        <f t="shared" si="129"/>
        <v>4.25</v>
      </c>
      <c r="T86" s="74">
        <f t="shared" si="130"/>
        <v>4.25</v>
      </c>
      <c r="U86" s="74">
        <f t="shared" si="131"/>
        <v>2</v>
      </c>
      <c r="V86" s="74">
        <f t="shared" si="132"/>
        <v>1.0208333333333333</v>
      </c>
      <c r="W86" s="74">
        <f t="shared" si="133"/>
        <v>0.66009785769985441</v>
      </c>
      <c r="X86" s="74"/>
      <c r="Y86" s="74"/>
    </row>
    <row r="87" spans="3:25">
      <c r="C87" s="36" t="s">
        <v>21</v>
      </c>
      <c r="D87" s="203">
        <v>982</v>
      </c>
      <c r="E87" s="72">
        <v>3</v>
      </c>
      <c r="G87" s="203">
        <v>1070</v>
      </c>
      <c r="H87" s="72">
        <v>2</v>
      </c>
      <c r="J87" s="203">
        <v>895.90000000000009</v>
      </c>
      <c r="K87" s="202">
        <v>3</v>
      </c>
      <c r="M87" s="203">
        <v>869.4</v>
      </c>
      <c r="N87" s="72">
        <v>2</v>
      </c>
      <c r="P87" s="72" t="s">
        <v>47</v>
      </c>
      <c r="Q87" s="73">
        <f t="shared" si="134"/>
        <v>3</v>
      </c>
      <c r="R87" s="73">
        <f t="shared" si="135"/>
        <v>2</v>
      </c>
      <c r="S87" s="73">
        <f t="shared" si="129"/>
        <v>2.5</v>
      </c>
      <c r="T87" s="74">
        <f t="shared" si="130"/>
        <v>2.5</v>
      </c>
      <c r="U87" s="74">
        <f t="shared" si="131"/>
        <v>2</v>
      </c>
      <c r="V87" s="74">
        <f t="shared" si="132"/>
        <v>-0.72916666666666674</v>
      </c>
      <c r="W87" s="74">
        <f t="shared" si="133"/>
        <v>-0.49160247658933176</v>
      </c>
      <c r="X87" s="74"/>
      <c r="Y87" s="74"/>
    </row>
    <row r="88" spans="3:25">
      <c r="C88" s="36" t="s">
        <v>22</v>
      </c>
      <c r="D88" s="203">
        <v>984.40999999999985</v>
      </c>
      <c r="E88" s="72">
        <v>3</v>
      </c>
      <c r="G88" s="203">
        <v>1072.4099999999999</v>
      </c>
      <c r="H88" s="72">
        <v>4</v>
      </c>
      <c r="J88" s="203">
        <v>898.31</v>
      </c>
      <c r="K88" s="202">
        <v>3</v>
      </c>
      <c r="M88" s="203">
        <v>871.81</v>
      </c>
      <c r="N88" s="72">
        <v>2</v>
      </c>
      <c r="P88" s="72" t="s">
        <v>47</v>
      </c>
      <c r="Q88" s="73">
        <f t="shared" si="134"/>
        <v>4</v>
      </c>
      <c r="R88" s="73">
        <f t="shared" si="135"/>
        <v>2</v>
      </c>
      <c r="S88" s="73">
        <f t="shared" si="129"/>
        <v>3</v>
      </c>
      <c r="T88" s="74">
        <f t="shared" si="130"/>
        <v>3</v>
      </c>
      <c r="U88" s="74">
        <f t="shared" si="131"/>
        <v>2</v>
      </c>
      <c r="V88" s="74">
        <f t="shared" si="132"/>
        <v>-0.22916666666666674</v>
      </c>
      <c r="W88" s="74">
        <f t="shared" si="133"/>
        <v>-0.16103818674212528</v>
      </c>
      <c r="X88" s="74"/>
      <c r="Y88" s="74"/>
    </row>
    <row r="89" spans="3:25">
      <c r="C89" s="36" t="s">
        <v>23</v>
      </c>
      <c r="D89" s="203">
        <v>1013.4099999999999</v>
      </c>
      <c r="E89" s="72">
        <v>3</v>
      </c>
      <c r="G89" s="203">
        <v>1101.4099999999999</v>
      </c>
      <c r="H89" s="72">
        <v>3</v>
      </c>
      <c r="J89" s="203">
        <v>927.31</v>
      </c>
      <c r="K89" s="202">
        <v>2</v>
      </c>
      <c r="M89" s="203">
        <v>900.81</v>
      </c>
      <c r="N89" s="72">
        <v>6</v>
      </c>
      <c r="P89" s="72" t="s">
        <v>47</v>
      </c>
      <c r="Q89" s="73">
        <f t="shared" si="134"/>
        <v>6</v>
      </c>
      <c r="R89" s="73">
        <f t="shared" si="135"/>
        <v>2</v>
      </c>
      <c r="S89" s="73">
        <f t="shared" si="129"/>
        <v>3.5</v>
      </c>
      <c r="T89" s="74">
        <f t="shared" si="130"/>
        <v>3.5</v>
      </c>
      <c r="U89" s="74">
        <f t="shared" si="131"/>
        <v>2</v>
      </c>
      <c r="V89" s="74">
        <f t="shared" si="132"/>
        <v>0.27083333333333326</v>
      </c>
      <c r="W89" s="74">
        <f t="shared" si="133"/>
        <v>0.15912683809599781</v>
      </c>
      <c r="X89" s="74"/>
      <c r="Y89" s="74"/>
    </row>
    <row r="90" spans="3:25">
      <c r="S90" s="72">
        <f>MAX(S84:S89)</f>
        <v>4.25</v>
      </c>
    </row>
    <row r="93" spans="3:25">
      <c r="C93" s="200" t="s">
        <v>24</v>
      </c>
    </row>
    <row r="94" spans="3:25">
      <c r="C94" s="198" t="s">
        <v>3</v>
      </c>
      <c r="D94" s="44" t="s">
        <v>141</v>
      </c>
      <c r="G94" s="44" t="s">
        <v>141</v>
      </c>
      <c r="J94" s="44" t="s">
        <v>141</v>
      </c>
      <c r="M94" s="44" t="s">
        <v>141</v>
      </c>
    </row>
    <row r="95" spans="3:25">
      <c r="C95" s="36" t="s">
        <v>25</v>
      </c>
      <c r="D95" s="203">
        <v>809.4</v>
      </c>
      <c r="E95" s="72">
        <v>1</v>
      </c>
      <c r="G95" s="203">
        <v>1115.4000000000001</v>
      </c>
      <c r="H95" s="72">
        <v>3</v>
      </c>
      <c r="J95" s="203">
        <v>789.91000000000008</v>
      </c>
      <c r="K95" s="202">
        <v>4</v>
      </c>
      <c r="M95" s="203">
        <v>582.4</v>
      </c>
      <c r="N95" s="72">
        <v>1</v>
      </c>
      <c r="P95" s="72" t="s">
        <v>50</v>
      </c>
      <c r="Q95" s="73">
        <f>MAX($E95,$H95,$K95,$N95)</f>
        <v>4</v>
      </c>
      <c r="R95" s="73">
        <f>MIN($E95,$H95,$K95,$N95)</f>
        <v>1</v>
      </c>
      <c r="S95" s="73">
        <f t="shared" ref="S95:S100" si="136">T95</f>
        <v>2.25</v>
      </c>
      <c r="T95" s="74">
        <f t="shared" ref="T95:T100" si="137">AVERAGE(N95,K95,H95,E95)</f>
        <v>2.25</v>
      </c>
      <c r="U95" s="74">
        <f t="shared" ref="U95:U100" si="138">MIN(E95,H95,K95,N95)</f>
        <v>1</v>
      </c>
      <c r="V95" s="74">
        <f t="shared" ref="V95:V100" si="139">AVERAGE((E95-$E$113),(H95-$H$113),(K95-$K$113),(N95-$N$113))</f>
        <v>-0.97916666666666674</v>
      </c>
      <c r="W95" s="74">
        <f t="shared" ref="W95:W100" si="140">AVERAGE((E95-$E$113)/$E$114,(H95-$H$113)/$H$114,(K95-$K$113)/$K$114,(N95-$N$113)/$N$114)</f>
        <v>-0.60998607156187945</v>
      </c>
      <c r="X95" s="74"/>
      <c r="Y95" s="74">
        <f>AVERAGE(H95:H100)</f>
        <v>3.5</v>
      </c>
    </row>
    <row r="96" spans="3:25">
      <c r="C96" s="36" t="s">
        <v>26</v>
      </c>
      <c r="D96" s="203">
        <v>852.39</v>
      </c>
      <c r="E96" s="72">
        <v>1</v>
      </c>
      <c r="G96" s="203">
        <v>1158.3899999999999</v>
      </c>
      <c r="H96" s="72">
        <v>3</v>
      </c>
      <c r="J96" s="203">
        <v>832.90000000000009</v>
      </c>
      <c r="K96" s="202">
        <v>3</v>
      </c>
      <c r="M96" s="203">
        <v>625.39</v>
      </c>
      <c r="N96" s="72">
        <v>3</v>
      </c>
      <c r="P96" s="72" t="s">
        <v>50</v>
      </c>
      <c r="Q96" s="73">
        <f t="shared" ref="Q96:Q100" si="141">MAX($E96,$H96,$K96,$N96)</f>
        <v>3</v>
      </c>
      <c r="R96" s="73">
        <f t="shared" ref="R96:R100" si="142">MIN($E96,$H96,$K96,$N96)</f>
        <v>1</v>
      </c>
      <c r="S96" s="73">
        <f t="shared" si="136"/>
        <v>2.5</v>
      </c>
      <c r="T96" s="74">
        <f t="shared" si="137"/>
        <v>2.5</v>
      </c>
      <c r="U96" s="74">
        <f t="shared" si="138"/>
        <v>1</v>
      </c>
      <c r="V96" s="74">
        <f t="shared" si="139"/>
        <v>-0.72916666666666674</v>
      </c>
      <c r="W96" s="74">
        <f t="shared" si="140"/>
        <v>-0.46189884073046189</v>
      </c>
      <c r="X96" s="74"/>
      <c r="Y96" s="74"/>
    </row>
    <row r="97" spans="3:25">
      <c r="C97" s="36" t="s">
        <v>27</v>
      </c>
      <c r="D97" s="203">
        <v>864.39</v>
      </c>
      <c r="E97" s="72">
        <v>4</v>
      </c>
      <c r="G97" s="203">
        <v>1170.3899999999999</v>
      </c>
      <c r="H97" s="72">
        <v>3</v>
      </c>
      <c r="J97" s="203">
        <v>844.90000000000009</v>
      </c>
      <c r="K97" s="202">
        <v>3</v>
      </c>
      <c r="M97" s="203">
        <v>637.39</v>
      </c>
      <c r="N97" s="72">
        <v>2</v>
      </c>
      <c r="P97" s="72" t="s">
        <v>50</v>
      </c>
      <c r="Q97" s="73">
        <f t="shared" si="141"/>
        <v>4</v>
      </c>
      <c r="R97" s="73">
        <f t="shared" si="142"/>
        <v>2</v>
      </c>
      <c r="S97" s="73">
        <f t="shared" si="136"/>
        <v>3</v>
      </c>
      <c r="T97" s="74">
        <f t="shared" si="137"/>
        <v>3</v>
      </c>
      <c r="U97" s="74">
        <f t="shared" si="138"/>
        <v>2</v>
      </c>
      <c r="V97" s="74">
        <f t="shared" si="139"/>
        <v>-0.22916666666666674</v>
      </c>
      <c r="W97" s="74">
        <f t="shared" si="140"/>
        <v>-0.17419109240078462</v>
      </c>
      <c r="X97" s="74"/>
      <c r="Y97" s="74"/>
    </row>
    <row r="98" spans="3:25">
      <c r="C98" s="36" t="s">
        <v>28</v>
      </c>
      <c r="D98" s="203">
        <v>922.38999999999987</v>
      </c>
      <c r="E98" s="72">
        <v>1</v>
      </c>
      <c r="G98" s="203">
        <v>1228.3899999999999</v>
      </c>
      <c r="H98" s="72">
        <v>5</v>
      </c>
      <c r="J98" s="203">
        <v>902.90000000000009</v>
      </c>
      <c r="K98" s="202">
        <v>4</v>
      </c>
      <c r="M98" s="203">
        <v>695.39</v>
      </c>
      <c r="N98" s="72">
        <v>4</v>
      </c>
      <c r="P98" s="72" t="s">
        <v>50</v>
      </c>
      <c r="Q98" s="73">
        <f t="shared" si="141"/>
        <v>5</v>
      </c>
      <c r="R98" s="73">
        <f t="shared" si="142"/>
        <v>1</v>
      </c>
      <c r="S98" s="73">
        <f t="shared" si="136"/>
        <v>3.5</v>
      </c>
      <c r="T98" s="74">
        <f t="shared" si="137"/>
        <v>3.5</v>
      </c>
      <c r="U98" s="74">
        <f t="shared" si="138"/>
        <v>1</v>
      </c>
      <c r="V98" s="74">
        <f t="shared" si="139"/>
        <v>0.27083333333333326</v>
      </c>
      <c r="W98" s="74">
        <f t="shared" si="140"/>
        <v>0.22661812668079034</v>
      </c>
      <c r="X98" s="74"/>
      <c r="Y98" s="74"/>
    </row>
    <row r="99" spans="3:25">
      <c r="C99" s="36" t="s">
        <v>29</v>
      </c>
      <c r="D99" s="203">
        <v>934.38999999999987</v>
      </c>
      <c r="E99" s="72">
        <v>6</v>
      </c>
      <c r="G99" s="203">
        <v>1240.3899999999999</v>
      </c>
      <c r="H99" s="72">
        <v>4</v>
      </c>
      <c r="J99" s="203">
        <v>914.90000000000009</v>
      </c>
      <c r="K99" s="202">
        <v>4</v>
      </c>
      <c r="M99" s="203">
        <v>707.39</v>
      </c>
      <c r="N99" s="72">
        <v>2</v>
      </c>
      <c r="P99" s="72" t="s">
        <v>50</v>
      </c>
      <c r="Q99" s="73">
        <f t="shared" si="141"/>
        <v>6</v>
      </c>
      <c r="R99" s="73">
        <f t="shared" si="142"/>
        <v>2</v>
      </c>
      <c r="S99" s="73">
        <f t="shared" si="136"/>
        <v>4</v>
      </c>
      <c r="T99" s="74">
        <f t="shared" si="137"/>
        <v>4</v>
      </c>
      <c r="U99" s="74">
        <f t="shared" si="138"/>
        <v>2</v>
      </c>
      <c r="V99" s="74">
        <f t="shared" si="139"/>
        <v>0.77083333333333326</v>
      </c>
      <c r="W99" s="74">
        <f t="shared" si="140"/>
        <v>0.48462223915159758</v>
      </c>
      <c r="X99" s="74"/>
      <c r="Y99" s="74"/>
    </row>
    <row r="100" spans="3:25">
      <c r="C100" s="36" t="s">
        <v>30</v>
      </c>
      <c r="D100" s="203">
        <v>977.38000000000011</v>
      </c>
      <c r="E100" s="72">
        <v>4</v>
      </c>
      <c r="G100" s="203">
        <v>1283.3800000000001</v>
      </c>
      <c r="H100" s="72">
        <v>3</v>
      </c>
      <c r="J100" s="203">
        <v>957.8900000000001</v>
      </c>
      <c r="K100" s="202">
        <v>3</v>
      </c>
      <c r="M100" s="203">
        <v>750.38</v>
      </c>
      <c r="N100" s="72">
        <v>3</v>
      </c>
      <c r="P100" s="72" t="s">
        <v>50</v>
      </c>
      <c r="Q100" s="73">
        <f t="shared" si="141"/>
        <v>4</v>
      </c>
      <c r="R100" s="73">
        <f t="shared" si="142"/>
        <v>3</v>
      </c>
      <c r="S100" s="73">
        <f t="shared" si="136"/>
        <v>3.25</v>
      </c>
      <c r="T100" s="74">
        <f t="shared" si="137"/>
        <v>3.25</v>
      </c>
      <c r="U100" s="74">
        <f t="shared" si="138"/>
        <v>3</v>
      </c>
      <c r="V100" s="74">
        <f t="shared" si="139"/>
        <v>2.0833333333333259E-2</v>
      </c>
      <c r="W100" s="74">
        <f t="shared" si="140"/>
        <v>-5.5111229356302055E-3</v>
      </c>
      <c r="X100" s="74"/>
      <c r="Y100" s="74"/>
    </row>
    <row r="101" spans="3:25">
      <c r="S101" s="72">
        <f>MAX(S95:S100)</f>
        <v>4</v>
      </c>
    </row>
    <row r="104" spans="3:25">
      <c r="C104" s="200" t="s">
        <v>31</v>
      </c>
    </row>
    <row r="105" spans="3:25">
      <c r="C105" s="198" t="s">
        <v>3</v>
      </c>
      <c r="D105" s="44" t="s">
        <v>141</v>
      </c>
      <c r="G105" s="44" t="s">
        <v>141</v>
      </c>
      <c r="J105" s="44" t="s">
        <v>141</v>
      </c>
      <c r="M105" s="44" t="s">
        <v>140</v>
      </c>
    </row>
    <row r="106" spans="3:25">
      <c r="C106" s="36" t="s">
        <v>32</v>
      </c>
      <c r="D106" s="203">
        <v>739</v>
      </c>
      <c r="E106" s="72">
        <v>3</v>
      </c>
      <c r="G106" s="203">
        <v>695</v>
      </c>
      <c r="H106" s="72">
        <v>1</v>
      </c>
      <c r="J106" s="203">
        <v>856</v>
      </c>
      <c r="K106" s="202">
        <v>4</v>
      </c>
      <c r="M106" s="203">
        <v>771</v>
      </c>
      <c r="N106" s="72">
        <v>1</v>
      </c>
      <c r="P106" s="72" t="s">
        <v>51</v>
      </c>
      <c r="Q106" s="73">
        <f>MAX($E106,$H106,$K106,$N106)</f>
        <v>4</v>
      </c>
      <c r="R106" s="73">
        <f>MIN($E106,$H106,$K106,$N106)</f>
        <v>1</v>
      </c>
      <c r="S106" s="73">
        <f t="shared" ref="S106:S111" si="143">T106</f>
        <v>2.25</v>
      </c>
      <c r="T106" s="74">
        <f t="shared" ref="T106:T111" si="144">AVERAGE(N106,K106,H106,E106)</f>
        <v>2.25</v>
      </c>
      <c r="U106" s="74">
        <f t="shared" ref="U106:U111" si="145">MIN(E106,H106,K106,N106)</f>
        <v>1</v>
      </c>
      <c r="V106" s="74">
        <f t="shared" ref="V106:V111" si="146">AVERAGE((E106-$E$113),(H106-$H$113),(K106-$K$113),(N106-$N$113))</f>
        <v>-0.97916666666666674</v>
      </c>
      <c r="W106" s="74">
        <f t="shared" ref="W106:W111" si="147">AVERAGE((E106-$E$113)/$E$114,(H106-$H$113)/$H$114,(K106-$K$113)/$K$114,(N106-$N$113)/$N$114)</f>
        <v>-0.63629188287919813</v>
      </c>
      <c r="X106" s="74"/>
      <c r="Y106" s="74"/>
    </row>
    <row r="107" spans="3:25">
      <c r="C107" s="36" t="s">
        <v>33</v>
      </c>
      <c r="D107" s="203">
        <v>739</v>
      </c>
      <c r="E107" s="72">
        <v>3</v>
      </c>
      <c r="G107" s="203">
        <v>695</v>
      </c>
      <c r="H107" s="72">
        <v>1</v>
      </c>
      <c r="J107" s="203">
        <v>856</v>
      </c>
      <c r="K107" s="202">
        <v>3</v>
      </c>
      <c r="M107" s="203">
        <v>771</v>
      </c>
      <c r="N107" s="72">
        <v>1</v>
      </c>
      <c r="P107" s="72" t="s">
        <v>51</v>
      </c>
      <c r="Q107" s="73">
        <f t="shared" ref="Q107:Q111" si="148">MAX($E107,$H107,$K107,$N107)</f>
        <v>3</v>
      </c>
      <c r="R107" s="73">
        <f t="shared" ref="R107:R111" si="149">MIN($E107,$H107,$K107,$N107)</f>
        <v>1</v>
      </c>
      <c r="S107" s="73">
        <f t="shared" si="143"/>
        <v>2</v>
      </c>
      <c r="T107" s="74">
        <f t="shared" si="144"/>
        <v>2</v>
      </c>
      <c r="U107" s="74">
        <f t="shared" si="145"/>
        <v>1</v>
      </c>
      <c r="V107" s="74">
        <f t="shared" si="146"/>
        <v>-1.2291666666666667</v>
      </c>
      <c r="W107" s="74">
        <f t="shared" si="147"/>
        <v>-0.82556459097808932</v>
      </c>
      <c r="X107" s="74"/>
      <c r="Y107" s="74"/>
    </row>
    <row r="108" spans="3:25">
      <c r="C108" s="36" t="s">
        <v>34</v>
      </c>
      <c r="D108" s="203">
        <v>784</v>
      </c>
      <c r="E108" s="72">
        <v>2</v>
      </c>
      <c r="G108" s="203">
        <v>740</v>
      </c>
      <c r="H108" s="72">
        <v>2</v>
      </c>
      <c r="J108" s="203">
        <v>901</v>
      </c>
      <c r="K108" s="202">
        <v>5</v>
      </c>
      <c r="M108" s="203">
        <v>816</v>
      </c>
      <c r="N108" s="72">
        <v>3</v>
      </c>
      <c r="P108" s="72" t="s">
        <v>51</v>
      </c>
      <c r="Q108" s="73">
        <f t="shared" si="148"/>
        <v>5</v>
      </c>
      <c r="R108" s="73">
        <f t="shared" si="149"/>
        <v>2</v>
      </c>
      <c r="S108" s="73">
        <f t="shared" si="143"/>
        <v>3</v>
      </c>
      <c r="T108" s="74">
        <f t="shared" si="144"/>
        <v>3</v>
      </c>
      <c r="U108" s="74">
        <f t="shared" si="145"/>
        <v>2</v>
      </c>
      <c r="V108" s="74">
        <f t="shared" si="146"/>
        <v>-0.22916666666666674</v>
      </c>
      <c r="W108" s="74">
        <f t="shared" si="147"/>
        <v>-9.6506330191338613E-2</v>
      </c>
      <c r="X108" s="74"/>
      <c r="Y108" s="74"/>
    </row>
    <row r="109" spans="3:25">
      <c r="C109" s="36" t="s">
        <v>35</v>
      </c>
      <c r="D109" s="203">
        <v>789</v>
      </c>
      <c r="E109" s="72">
        <v>2</v>
      </c>
      <c r="G109" s="203">
        <v>745</v>
      </c>
      <c r="H109" s="72">
        <v>2</v>
      </c>
      <c r="J109" s="203">
        <v>906</v>
      </c>
      <c r="K109" s="202">
        <v>4</v>
      </c>
      <c r="M109" s="203">
        <v>821</v>
      </c>
      <c r="N109" s="72">
        <v>2</v>
      </c>
      <c r="P109" s="72" t="s">
        <v>51</v>
      </c>
      <c r="Q109" s="73">
        <f t="shared" si="148"/>
        <v>4</v>
      </c>
      <c r="R109" s="73">
        <f t="shared" si="149"/>
        <v>2</v>
      </c>
      <c r="S109" s="73">
        <f t="shared" si="143"/>
        <v>2.5</v>
      </c>
      <c r="T109" s="74">
        <f t="shared" si="144"/>
        <v>2.5</v>
      </c>
      <c r="U109" s="74">
        <f t="shared" si="145"/>
        <v>2</v>
      </c>
      <c r="V109" s="74">
        <f t="shared" si="146"/>
        <v>-0.72916666666666674</v>
      </c>
      <c r="W109" s="74">
        <f t="shared" si="147"/>
        <v>-0.45445900775538434</v>
      </c>
      <c r="X109" s="74"/>
      <c r="Y109" s="74"/>
    </row>
    <row r="110" spans="3:25">
      <c r="C110" s="36" t="s">
        <v>36</v>
      </c>
      <c r="D110" s="203">
        <v>839</v>
      </c>
      <c r="E110" s="72">
        <v>2</v>
      </c>
      <c r="G110" s="203">
        <v>795</v>
      </c>
      <c r="H110" s="72">
        <v>3</v>
      </c>
      <c r="J110" s="203">
        <v>956</v>
      </c>
      <c r="K110" s="202">
        <v>3</v>
      </c>
      <c r="M110" s="203">
        <v>871</v>
      </c>
      <c r="N110" s="72">
        <v>4</v>
      </c>
      <c r="P110" s="72" t="s">
        <v>51</v>
      </c>
      <c r="Q110" s="73">
        <f t="shared" si="148"/>
        <v>4</v>
      </c>
      <c r="R110" s="73">
        <f t="shared" si="149"/>
        <v>2</v>
      </c>
      <c r="S110" s="73">
        <f t="shared" si="143"/>
        <v>3</v>
      </c>
      <c r="T110" s="74">
        <f t="shared" si="144"/>
        <v>3</v>
      </c>
      <c r="U110" s="74">
        <f t="shared" si="145"/>
        <v>2</v>
      </c>
      <c r="V110" s="74">
        <f t="shared" si="146"/>
        <v>-0.22916666666666674</v>
      </c>
      <c r="W110" s="74">
        <f t="shared" si="147"/>
        <v>-0.14108963200036351</v>
      </c>
      <c r="X110" s="74"/>
      <c r="Y110" s="74"/>
    </row>
    <row r="111" spans="3:25">
      <c r="C111" s="36" t="s">
        <v>37</v>
      </c>
      <c r="D111" s="203">
        <v>844</v>
      </c>
      <c r="E111" s="72">
        <v>2</v>
      </c>
      <c r="G111" s="203">
        <v>800</v>
      </c>
      <c r="H111" s="72">
        <v>3</v>
      </c>
      <c r="J111" s="203">
        <v>961</v>
      </c>
      <c r="K111" s="202">
        <v>3</v>
      </c>
      <c r="M111" s="203">
        <v>876</v>
      </c>
      <c r="N111" s="72">
        <v>3</v>
      </c>
      <c r="P111" s="72" t="s">
        <v>51</v>
      </c>
      <c r="Q111" s="73">
        <f t="shared" si="148"/>
        <v>3</v>
      </c>
      <c r="R111" s="73">
        <f t="shared" si="149"/>
        <v>2</v>
      </c>
      <c r="S111" s="73">
        <f t="shared" si="143"/>
        <v>2.75</v>
      </c>
      <c r="T111" s="74">
        <f t="shared" si="144"/>
        <v>2.75</v>
      </c>
      <c r="U111" s="74">
        <f t="shared" si="145"/>
        <v>2</v>
      </c>
      <c r="V111" s="74">
        <f t="shared" si="146"/>
        <v>-0.47916666666666674</v>
      </c>
      <c r="W111" s="74">
        <f t="shared" si="147"/>
        <v>-0.30976960146551796</v>
      </c>
      <c r="X111" s="74"/>
      <c r="Y111" s="74"/>
    </row>
    <row r="112" spans="3:25">
      <c r="S112" s="72">
        <f>MAX(S106:S111)</f>
        <v>3</v>
      </c>
    </row>
    <row r="113" spans="5:25">
      <c r="E113" s="74">
        <f>AVERAGE(E5:E111)</f>
        <v>3.3333333333333335</v>
      </c>
      <c r="F113" s="74"/>
      <c r="H113" s="74">
        <f>AVERAGE(H5:H111)</f>
        <v>3.3166666666666669</v>
      </c>
      <c r="I113" s="74"/>
      <c r="K113" s="74">
        <f>AVERAGE(K5:K111)</f>
        <v>3.4666666666666668</v>
      </c>
      <c r="L113" s="74"/>
      <c r="N113" s="74">
        <f>AVERAGE(N5:N111)</f>
        <v>2.8</v>
      </c>
      <c r="O113" s="74"/>
      <c r="P113" s="74"/>
      <c r="Q113" s="74"/>
      <c r="R113" s="74"/>
      <c r="S113" s="74"/>
      <c r="T113" s="74">
        <f>MAX(T2:T111)</f>
        <v>5.25</v>
      </c>
      <c r="U113" s="74"/>
      <c r="V113" s="74">
        <f>AVERAGE(V5:V111)</f>
        <v>-2.0354088784794536E-16</v>
      </c>
      <c r="W113" s="74">
        <f>AVERAGE(W5:W111)</f>
        <v>-7.7715611723760953E-17</v>
      </c>
      <c r="X113" s="74"/>
      <c r="Y113" s="74"/>
    </row>
    <row r="114" spans="5:25">
      <c r="E114" s="74">
        <f>STDEV(E2:E111)</f>
        <v>1.6433395789523884</v>
      </c>
      <c r="F114" s="74"/>
      <c r="H114" s="74">
        <f>STDEV(H2:H111)</f>
        <v>1.5125650754082063</v>
      </c>
      <c r="I114" s="74"/>
      <c r="K114" s="74">
        <f>STDEV(K2:K111)</f>
        <v>1.3208454748234484</v>
      </c>
      <c r="L114" s="74"/>
      <c r="N114" s="74">
        <f>STDEV(N2:N111)</f>
        <v>1.482096545266713</v>
      </c>
      <c r="O114" s="74"/>
      <c r="P114" s="74"/>
      <c r="Q114" s="74"/>
      <c r="R114" s="74"/>
      <c r="S114" s="74"/>
    </row>
    <row r="116" spans="5:25">
      <c r="J116" s="72"/>
      <c r="V116" s="74">
        <f>MAX(V5:V111)</f>
        <v>2.020833333333333</v>
      </c>
      <c r="W116" s="74">
        <f>MAX(W5:W111)</f>
        <v>1.3178286128527161</v>
      </c>
    </row>
    <row r="117" spans="5:25">
      <c r="J117" s="202"/>
    </row>
    <row r="118" spans="5:25">
      <c r="J118" s="202"/>
      <c r="M118" s="72"/>
    </row>
    <row r="119" spans="5:25">
      <c r="J119" s="202"/>
      <c r="M119" s="72"/>
    </row>
    <row r="120" spans="5:25">
      <c r="J120" s="202"/>
      <c r="M120" s="72"/>
    </row>
    <row r="121" spans="5:25">
      <c r="J121" s="202"/>
      <c r="M121" s="72"/>
    </row>
    <row r="122" spans="5:25">
      <c r="J122" s="202"/>
      <c r="M122" s="72"/>
    </row>
    <row r="123" spans="5:25">
      <c r="J123" s="202"/>
      <c r="M123" s="72"/>
    </row>
    <row r="124" spans="5:25">
      <c r="J124" s="202"/>
      <c r="M124" s="72"/>
    </row>
    <row r="125" spans="5:25">
      <c r="J125" s="202"/>
      <c r="M125" s="72"/>
    </row>
    <row r="126" spans="5:25">
      <c r="J126" s="202"/>
      <c r="M126" s="72"/>
    </row>
    <row r="127" spans="5:25">
      <c r="J127" s="202"/>
      <c r="M127" s="72"/>
    </row>
    <row r="128" spans="5:25">
      <c r="J128" s="202"/>
      <c r="M128" s="72"/>
    </row>
    <row r="129" spans="5:10">
      <c r="J129" s="202"/>
    </row>
    <row r="130" spans="5:10">
      <c r="J130" s="202"/>
    </row>
    <row r="131" spans="5:10">
      <c r="J131" s="202"/>
    </row>
    <row r="132" spans="5:10">
      <c r="J132" s="202"/>
    </row>
    <row r="133" spans="5:10">
      <c r="J133" s="202"/>
    </row>
    <row r="134" spans="5:10">
      <c r="E134" s="204"/>
      <c r="F134" s="205"/>
    </row>
    <row r="135" spans="5:10">
      <c r="E135" s="204"/>
    </row>
    <row r="136" spans="5:10">
      <c r="E136" s="204"/>
    </row>
    <row r="137" spans="5:10">
      <c r="E137" s="204"/>
    </row>
  </sheetData>
  <conditionalFormatting sqref="T114:Y1048576 T113:U113 X113:Y113 T1:Y112">
    <cfRule type="top10" dxfId="3" priority="4" rank="10"/>
  </conditionalFormatting>
  <conditionalFormatting sqref="V1:V112 V114:V1048576">
    <cfRule type="top10" dxfId="2" priority="3" rank="10"/>
  </conditionalFormatting>
  <conditionalFormatting sqref="W116">
    <cfRule type="top10" dxfId="1" priority="2" rank="10"/>
  </conditionalFormatting>
  <conditionalFormatting sqref="W5:W112 W114">
    <cfRule type="top10" dxfId="0" priority="1" rank="10"/>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1"/>
  <sheetViews>
    <sheetView workbookViewId="0">
      <selection activeCell="B2" sqref="B2"/>
    </sheetView>
  </sheetViews>
  <sheetFormatPr baseColWidth="10" defaultRowHeight="14" x14ac:dyDescent="0"/>
  <cols>
    <col min="1" max="43" width="10.83203125" style="35"/>
    <col min="44" max="44" width="12.1640625" style="76" bestFit="1" customWidth="1"/>
    <col min="45" max="16384" width="10.83203125" style="35"/>
  </cols>
  <sheetData>
    <row r="1" spans="1:48" ht="42">
      <c r="A1" s="77" t="s">
        <v>165</v>
      </c>
      <c r="B1" s="77" t="s">
        <v>166</v>
      </c>
      <c r="C1" s="77" t="s">
        <v>48</v>
      </c>
      <c r="D1" s="77" t="s">
        <v>167</v>
      </c>
      <c r="E1" s="77" t="s">
        <v>168</v>
      </c>
      <c r="F1" s="77" t="s">
        <v>169</v>
      </c>
      <c r="G1" s="77" t="s">
        <v>170</v>
      </c>
      <c r="H1" s="77" t="s">
        <v>171</v>
      </c>
      <c r="I1" s="77" t="str">
        <f>"FourStar"&amp;C1</f>
        <v>FourStarSan Juan</v>
      </c>
      <c r="J1" s="77" t="s">
        <v>51</v>
      </c>
      <c r="K1" s="77" t="s">
        <v>172</v>
      </c>
      <c r="L1" s="77" t="s">
        <v>173</v>
      </c>
      <c r="M1" s="77" t="s">
        <v>174</v>
      </c>
      <c r="N1" s="77" t="s">
        <v>175</v>
      </c>
      <c r="O1" s="77" t="s">
        <v>176</v>
      </c>
      <c r="P1" s="77" t="s">
        <v>177</v>
      </c>
      <c r="Q1" s="77" t="str">
        <f>"FourStar"&amp;J1</f>
        <v>FourStarMontreal</v>
      </c>
      <c r="R1" s="77" t="s">
        <v>178</v>
      </c>
      <c r="S1" s="77" t="s">
        <v>179</v>
      </c>
      <c r="T1" s="77" t="s">
        <v>180</v>
      </c>
      <c r="U1" s="77" t="s">
        <v>181</v>
      </c>
      <c r="V1" s="77" t="s">
        <v>182</v>
      </c>
      <c r="W1" s="77" t="s">
        <v>183</v>
      </c>
      <c r="X1" s="77" t="str">
        <f>"FourStar"&amp;R1</f>
        <v>FourStarLasVegas</v>
      </c>
      <c r="Y1" s="77" t="s">
        <v>49</v>
      </c>
      <c r="Z1" s="77" t="s">
        <v>184</v>
      </c>
      <c r="AA1" s="77" t="s">
        <v>185</v>
      </c>
      <c r="AB1" s="77" t="s">
        <v>186</v>
      </c>
      <c r="AC1" s="77" t="s">
        <v>187</v>
      </c>
      <c r="AD1" s="77" t="s">
        <v>188</v>
      </c>
      <c r="AE1" s="77" t="s">
        <v>189</v>
      </c>
      <c r="AF1" s="77" t="str">
        <f>"FourStar"&amp;$Y1</f>
        <v>FourStarWhistler</v>
      </c>
      <c r="AG1" s="77" t="s">
        <v>47</v>
      </c>
      <c r="AH1" s="77" t="s">
        <v>190</v>
      </c>
      <c r="AI1" s="77" t="s">
        <v>191</v>
      </c>
      <c r="AJ1" s="77" t="s">
        <v>192</v>
      </c>
      <c r="AK1" s="77" t="s">
        <v>193</v>
      </c>
      <c r="AL1" s="77" t="s">
        <v>194</v>
      </c>
      <c r="AM1" s="77" t="s">
        <v>195</v>
      </c>
      <c r="AN1" s="77" t="s">
        <v>196</v>
      </c>
      <c r="AO1" s="77" t="s">
        <v>197</v>
      </c>
      <c r="AP1" s="77" t="s">
        <v>198</v>
      </c>
      <c r="AQ1" s="77" t="s">
        <v>199</v>
      </c>
      <c r="AR1" s="78" t="s">
        <v>200</v>
      </c>
      <c r="AS1" s="77" t="s">
        <v>45</v>
      </c>
      <c r="AT1" s="77" t="s">
        <v>43</v>
      </c>
      <c r="AU1" s="77" t="s">
        <v>44</v>
      </c>
      <c r="AV1" s="77" t="s">
        <v>46</v>
      </c>
    </row>
    <row r="2" spans="1:48" ht="15">
      <c r="A2" s="35">
        <v>4</v>
      </c>
      <c r="B2" s="35">
        <v>1204.3900000000001</v>
      </c>
      <c r="C2" s="35">
        <v>1</v>
      </c>
      <c r="D2" s="35">
        <v>1</v>
      </c>
      <c r="E2" s="35">
        <v>1</v>
      </c>
      <c r="F2" s="35">
        <v>1</v>
      </c>
      <c r="G2" s="35">
        <v>0</v>
      </c>
      <c r="H2" s="35">
        <v>0</v>
      </c>
      <c r="I2" s="35">
        <v>0</v>
      </c>
      <c r="J2" s="35">
        <v>0</v>
      </c>
      <c r="K2" s="35">
        <v>0</v>
      </c>
      <c r="L2" s="35">
        <v>0</v>
      </c>
      <c r="M2" s="35">
        <v>0</v>
      </c>
      <c r="N2" s="35">
        <v>0</v>
      </c>
      <c r="O2" s="35">
        <v>0</v>
      </c>
      <c r="P2" s="35">
        <v>0</v>
      </c>
      <c r="Q2" s="35">
        <v>0</v>
      </c>
      <c r="R2" s="35">
        <v>0</v>
      </c>
      <c r="S2" s="35">
        <v>0</v>
      </c>
      <c r="T2" s="35">
        <v>0</v>
      </c>
      <c r="U2" s="35">
        <v>0</v>
      </c>
      <c r="V2" s="35">
        <v>0</v>
      </c>
      <c r="W2" s="35">
        <v>0</v>
      </c>
      <c r="X2" s="35">
        <v>0</v>
      </c>
      <c r="Y2" s="35">
        <v>0</v>
      </c>
      <c r="Z2" s="35">
        <v>0</v>
      </c>
      <c r="AA2" s="35">
        <v>0</v>
      </c>
      <c r="AB2" s="35">
        <v>0</v>
      </c>
      <c r="AC2" s="35">
        <v>0</v>
      </c>
      <c r="AD2" s="35">
        <v>0</v>
      </c>
      <c r="AE2" s="35">
        <v>0</v>
      </c>
      <c r="AF2" s="35">
        <v>0</v>
      </c>
      <c r="AG2" s="35">
        <v>0</v>
      </c>
      <c r="AH2" s="35">
        <v>0</v>
      </c>
      <c r="AI2" s="35">
        <v>0</v>
      </c>
      <c r="AJ2" s="35">
        <v>0</v>
      </c>
      <c r="AK2" s="35">
        <v>0</v>
      </c>
      <c r="AL2" s="35">
        <v>0</v>
      </c>
      <c r="AM2" s="35">
        <v>0</v>
      </c>
      <c r="AN2" s="35">
        <f>B2*B2</f>
        <v>1450555.2721000002</v>
      </c>
      <c r="AO2" s="35">
        <v>1</v>
      </c>
      <c r="AP2" s="35">
        <f t="shared" ref="AP2:AP61" si="0">AL2+AE2+AD2+AC2+AA2+Z2+W2+T2+N2+M2+G2+U2</f>
        <v>0</v>
      </c>
      <c r="AQ2" s="35">
        <f t="shared" ref="AQ2:AQ61" si="1">AK2+AJ2+AI2+AH2+AB2+V2+S2+P2+O2+L2+K2+H2+F2+E2+D2</f>
        <v>3</v>
      </c>
      <c r="AR2" s="79">
        <f t="shared" ref="AR2:AR61" si="2">B2*B2</f>
        <v>1450555.2721000002</v>
      </c>
      <c r="AS2" s="35">
        <v>1</v>
      </c>
      <c r="AT2" s="35">
        <v>0</v>
      </c>
      <c r="AU2" s="35">
        <v>0</v>
      </c>
      <c r="AV2" s="35">
        <v>0</v>
      </c>
    </row>
    <row r="3" spans="1:48" ht="15">
      <c r="A3" s="35">
        <v>2</v>
      </c>
      <c r="B3" s="35">
        <v>1204.4000000000001</v>
      </c>
      <c r="C3" s="35">
        <v>1</v>
      </c>
      <c r="D3" s="35">
        <v>1</v>
      </c>
      <c r="E3" s="35">
        <v>1</v>
      </c>
      <c r="F3" s="35">
        <v>0</v>
      </c>
      <c r="G3" s="35">
        <v>0</v>
      </c>
      <c r="H3" s="35">
        <v>1</v>
      </c>
      <c r="I3" s="35">
        <v>0</v>
      </c>
      <c r="J3" s="35">
        <v>0</v>
      </c>
      <c r="K3" s="35">
        <v>0</v>
      </c>
      <c r="L3" s="35">
        <v>0</v>
      </c>
      <c r="M3" s="35">
        <v>0</v>
      </c>
      <c r="N3" s="35">
        <v>0</v>
      </c>
      <c r="O3" s="35">
        <v>0</v>
      </c>
      <c r="P3" s="35">
        <v>0</v>
      </c>
      <c r="Q3" s="35">
        <v>0</v>
      </c>
      <c r="R3" s="35">
        <v>0</v>
      </c>
      <c r="S3" s="35">
        <v>0</v>
      </c>
      <c r="T3" s="35">
        <v>0</v>
      </c>
      <c r="U3" s="35">
        <v>0</v>
      </c>
      <c r="V3" s="35">
        <v>0</v>
      </c>
      <c r="W3" s="35">
        <v>0</v>
      </c>
      <c r="X3" s="35">
        <v>0</v>
      </c>
      <c r="Y3" s="35">
        <v>0</v>
      </c>
      <c r="Z3" s="35">
        <v>0</v>
      </c>
      <c r="AA3" s="35">
        <v>0</v>
      </c>
      <c r="AB3" s="35">
        <v>0</v>
      </c>
      <c r="AC3" s="35">
        <v>0</v>
      </c>
      <c r="AD3" s="35">
        <v>0</v>
      </c>
      <c r="AE3" s="35">
        <v>0</v>
      </c>
      <c r="AF3" s="35">
        <v>0</v>
      </c>
      <c r="AG3" s="35">
        <v>0</v>
      </c>
      <c r="AH3" s="35">
        <v>0</v>
      </c>
      <c r="AI3" s="35">
        <v>0</v>
      </c>
      <c r="AJ3" s="35">
        <v>0</v>
      </c>
      <c r="AK3" s="35">
        <v>0</v>
      </c>
      <c r="AL3" s="35">
        <v>0</v>
      </c>
      <c r="AM3" s="35">
        <v>0</v>
      </c>
      <c r="AN3" s="35">
        <f t="shared" ref="AN3:AN66" si="3">B3*B3</f>
        <v>1450579.3600000003</v>
      </c>
      <c r="AO3" s="35">
        <v>1</v>
      </c>
      <c r="AP3" s="35">
        <f t="shared" si="0"/>
        <v>0</v>
      </c>
      <c r="AQ3" s="35">
        <f t="shared" si="1"/>
        <v>3</v>
      </c>
      <c r="AR3" s="79">
        <f t="shared" si="2"/>
        <v>1450579.3600000003</v>
      </c>
      <c r="AS3" s="35">
        <v>1</v>
      </c>
      <c r="AT3" s="35">
        <v>0</v>
      </c>
      <c r="AU3" s="35">
        <v>0</v>
      </c>
      <c r="AV3" s="35">
        <v>0</v>
      </c>
    </row>
    <row r="4" spans="1:48" ht="15">
      <c r="A4" s="35">
        <v>2</v>
      </c>
      <c r="B4" s="35">
        <v>1291.9000000000001</v>
      </c>
      <c r="C4" s="35">
        <v>1</v>
      </c>
      <c r="D4" s="35">
        <v>1</v>
      </c>
      <c r="E4" s="35">
        <v>0</v>
      </c>
      <c r="F4" s="35">
        <v>1</v>
      </c>
      <c r="G4" s="35">
        <v>1</v>
      </c>
      <c r="H4" s="35">
        <v>0</v>
      </c>
      <c r="I4" s="35">
        <v>0</v>
      </c>
      <c r="J4" s="35">
        <v>0</v>
      </c>
      <c r="K4" s="35">
        <v>0</v>
      </c>
      <c r="L4" s="35">
        <v>0</v>
      </c>
      <c r="M4" s="35">
        <v>0</v>
      </c>
      <c r="N4" s="35">
        <v>0</v>
      </c>
      <c r="O4" s="35">
        <v>0</v>
      </c>
      <c r="P4" s="35">
        <v>0</v>
      </c>
      <c r="Q4" s="35">
        <v>0</v>
      </c>
      <c r="R4" s="35">
        <v>0</v>
      </c>
      <c r="S4" s="35">
        <v>0</v>
      </c>
      <c r="T4" s="35">
        <v>0</v>
      </c>
      <c r="U4" s="35">
        <v>0</v>
      </c>
      <c r="V4" s="35">
        <v>0</v>
      </c>
      <c r="W4" s="35">
        <v>0</v>
      </c>
      <c r="X4" s="35">
        <v>0</v>
      </c>
      <c r="Y4" s="35">
        <v>0</v>
      </c>
      <c r="Z4" s="35">
        <v>0</v>
      </c>
      <c r="AA4" s="35">
        <v>0</v>
      </c>
      <c r="AB4" s="35">
        <v>0</v>
      </c>
      <c r="AC4" s="35">
        <v>0</v>
      </c>
      <c r="AD4" s="35">
        <v>0</v>
      </c>
      <c r="AE4" s="35">
        <v>0</v>
      </c>
      <c r="AF4" s="35">
        <v>0</v>
      </c>
      <c r="AG4" s="35">
        <v>0</v>
      </c>
      <c r="AH4" s="35">
        <v>0</v>
      </c>
      <c r="AI4" s="35">
        <v>0</v>
      </c>
      <c r="AJ4" s="35">
        <v>0</v>
      </c>
      <c r="AK4" s="35">
        <v>0</v>
      </c>
      <c r="AL4" s="35">
        <v>0</v>
      </c>
      <c r="AM4" s="35">
        <v>0</v>
      </c>
      <c r="AN4" s="35">
        <f t="shared" si="3"/>
        <v>1669005.6100000003</v>
      </c>
      <c r="AO4" s="35">
        <v>1</v>
      </c>
      <c r="AP4" s="35">
        <f t="shared" si="0"/>
        <v>1</v>
      </c>
      <c r="AQ4" s="35">
        <f t="shared" si="1"/>
        <v>2</v>
      </c>
      <c r="AR4" s="79">
        <f t="shared" si="2"/>
        <v>1669005.6100000003</v>
      </c>
      <c r="AS4" s="35">
        <v>1</v>
      </c>
      <c r="AT4" s="35">
        <v>0</v>
      </c>
      <c r="AU4" s="35">
        <v>0</v>
      </c>
      <c r="AV4" s="35">
        <v>0</v>
      </c>
    </row>
    <row r="5" spans="1:48" ht="15">
      <c r="A5" s="35">
        <v>2</v>
      </c>
      <c r="B5" s="35">
        <v>1298.77</v>
      </c>
      <c r="C5" s="35">
        <v>1</v>
      </c>
      <c r="D5" s="35">
        <v>0</v>
      </c>
      <c r="E5" s="35">
        <v>0</v>
      </c>
      <c r="F5" s="35">
        <v>1</v>
      </c>
      <c r="G5" s="35">
        <v>1</v>
      </c>
      <c r="H5" s="35">
        <v>1</v>
      </c>
      <c r="I5" s="35">
        <v>0</v>
      </c>
      <c r="J5" s="35">
        <v>0</v>
      </c>
      <c r="K5" s="35">
        <v>0</v>
      </c>
      <c r="L5" s="35">
        <v>0</v>
      </c>
      <c r="M5" s="35">
        <v>0</v>
      </c>
      <c r="N5" s="35">
        <v>0</v>
      </c>
      <c r="O5" s="35">
        <v>0</v>
      </c>
      <c r="P5" s="35">
        <v>0</v>
      </c>
      <c r="Q5" s="35">
        <v>0</v>
      </c>
      <c r="R5" s="35">
        <v>0</v>
      </c>
      <c r="S5" s="35">
        <v>0</v>
      </c>
      <c r="T5" s="35">
        <v>0</v>
      </c>
      <c r="U5" s="35">
        <v>0</v>
      </c>
      <c r="V5" s="35">
        <v>0</v>
      </c>
      <c r="W5" s="35">
        <v>0</v>
      </c>
      <c r="X5" s="35">
        <v>0</v>
      </c>
      <c r="Y5" s="35">
        <v>0</v>
      </c>
      <c r="Z5" s="35">
        <v>0</v>
      </c>
      <c r="AA5" s="35">
        <v>0</v>
      </c>
      <c r="AB5" s="35">
        <v>0</v>
      </c>
      <c r="AC5" s="35">
        <v>0</v>
      </c>
      <c r="AD5" s="35">
        <v>0</v>
      </c>
      <c r="AE5" s="35">
        <v>0</v>
      </c>
      <c r="AF5" s="35">
        <v>0</v>
      </c>
      <c r="AG5" s="35">
        <v>0</v>
      </c>
      <c r="AH5" s="35">
        <v>0</v>
      </c>
      <c r="AI5" s="35">
        <v>0</v>
      </c>
      <c r="AJ5" s="35">
        <v>0</v>
      </c>
      <c r="AK5" s="35">
        <v>0</v>
      </c>
      <c r="AL5" s="35">
        <v>0</v>
      </c>
      <c r="AM5" s="35">
        <v>0</v>
      </c>
      <c r="AN5" s="35">
        <f t="shared" si="3"/>
        <v>1686803.5129</v>
      </c>
      <c r="AO5" s="35">
        <v>1</v>
      </c>
      <c r="AP5" s="35">
        <f t="shared" si="0"/>
        <v>1</v>
      </c>
      <c r="AQ5" s="35">
        <f t="shared" si="1"/>
        <v>2</v>
      </c>
      <c r="AR5" s="79">
        <f t="shared" si="2"/>
        <v>1686803.5129</v>
      </c>
      <c r="AS5" s="35">
        <v>1</v>
      </c>
      <c r="AT5" s="35">
        <v>0</v>
      </c>
      <c r="AU5" s="35">
        <v>0</v>
      </c>
      <c r="AV5" s="35">
        <v>0</v>
      </c>
    </row>
    <row r="6" spans="1:48" ht="15">
      <c r="A6" s="35">
        <v>2</v>
      </c>
      <c r="B6" s="35">
        <v>1341.27</v>
      </c>
      <c r="C6" s="35">
        <v>1</v>
      </c>
      <c r="D6" s="35">
        <v>0</v>
      </c>
      <c r="E6" s="35">
        <v>1</v>
      </c>
      <c r="F6" s="35">
        <v>0</v>
      </c>
      <c r="G6" s="35">
        <v>1</v>
      </c>
      <c r="H6" s="35">
        <v>1</v>
      </c>
      <c r="I6" s="35">
        <v>0</v>
      </c>
      <c r="J6" s="35">
        <v>0</v>
      </c>
      <c r="K6" s="35">
        <v>0</v>
      </c>
      <c r="L6" s="35">
        <v>0</v>
      </c>
      <c r="M6" s="35">
        <v>0</v>
      </c>
      <c r="N6" s="35">
        <v>0</v>
      </c>
      <c r="O6" s="35">
        <v>0</v>
      </c>
      <c r="P6" s="35">
        <v>0</v>
      </c>
      <c r="Q6" s="35">
        <v>0</v>
      </c>
      <c r="R6" s="35">
        <v>0</v>
      </c>
      <c r="S6" s="35">
        <v>0</v>
      </c>
      <c r="T6" s="35">
        <v>0</v>
      </c>
      <c r="U6" s="35">
        <v>0</v>
      </c>
      <c r="V6" s="35">
        <v>0</v>
      </c>
      <c r="W6" s="35">
        <v>0</v>
      </c>
      <c r="X6" s="35">
        <v>0</v>
      </c>
      <c r="Y6" s="35">
        <v>0</v>
      </c>
      <c r="Z6" s="35">
        <v>0</v>
      </c>
      <c r="AA6" s="35">
        <v>0</v>
      </c>
      <c r="AB6" s="35">
        <v>0</v>
      </c>
      <c r="AC6" s="35">
        <v>0</v>
      </c>
      <c r="AD6" s="35">
        <v>0</v>
      </c>
      <c r="AE6" s="35">
        <v>0</v>
      </c>
      <c r="AF6" s="35">
        <v>0</v>
      </c>
      <c r="AG6" s="35">
        <v>0</v>
      </c>
      <c r="AH6" s="35">
        <v>0</v>
      </c>
      <c r="AI6" s="35">
        <v>0</v>
      </c>
      <c r="AJ6" s="35">
        <v>0</v>
      </c>
      <c r="AK6" s="35">
        <v>0</v>
      </c>
      <c r="AL6" s="35">
        <v>0</v>
      </c>
      <c r="AM6" s="35">
        <v>0</v>
      </c>
      <c r="AN6" s="35">
        <f t="shared" si="3"/>
        <v>1799005.2128999999</v>
      </c>
      <c r="AO6" s="35">
        <v>1</v>
      </c>
      <c r="AP6" s="35">
        <f t="shared" si="0"/>
        <v>1</v>
      </c>
      <c r="AQ6" s="35">
        <f t="shared" si="1"/>
        <v>2</v>
      </c>
      <c r="AR6" s="79">
        <f t="shared" si="2"/>
        <v>1799005.2128999999</v>
      </c>
      <c r="AS6" s="35">
        <v>1</v>
      </c>
      <c r="AT6" s="35">
        <v>0</v>
      </c>
      <c r="AU6" s="35">
        <v>0</v>
      </c>
      <c r="AV6" s="35">
        <v>0</v>
      </c>
    </row>
    <row r="7" spans="1:48" ht="15">
      <c r="A7" s="35">
        <v>3</v>
      </c>
      <c r="B7" s="35">
        <v>1341.27</v>
      </c>
      <c r="C7" s="35">
        <v>1</v>
      </c>
      <c r="D7" s="35">
        <v>0</v>
      </c>
      <c r="E7" s="35">
        <v>1</v>
      </c>
      <c r="F7" s="35">
        <v>1</v>
      </c>
      <c r="G7" s="35">
        <v>1</v>
      </c>
      <c r="H7" s="35">
        <v>0</v>
      </c>
      <c r="I7" s="35">
        <v>0</v>
      </c>
      <c r="J7" s="35">
        <v>0</v>
      </c>
      <c r="K7" s="35">
        <v>0</v>
      </c>
      <c r="L7" s="35">
        <v>0</v>
      </c>
      <c r="M7" s="35">
        <v>0</v>
      </c>
      <c r="N7" s="35">
        <v>0</v>
      </c>
      <c r="O7" s="35">
        <v>0</v>
      </c>
      <c r="P7" s="35">
        <v>0</v>
      </c>
      <c r="Q7" s="35">
        <v>0</v>
      </c>
      <c r="R7" s="35">
        <v>0</v>
      </c>
      <c r="S7" s="35">
        <v>0</v>
      </c>
      <c r="T7" s="35">
        <v>0</v>
      </c>
      <c r="U7" s="35">
        <v>0</v>
      </c>
      <c r="V7" s="35">
        <v>0</v>
      </c>
      <c r="W7" s="35">
        <v>0</v>
      </c>
      <c r="X7" s="35">
        <v>0</v>
      </c>
      <c r="Y7" s="35">
        <v>0</v>
      </c>
      <c r="Z7" s="35">
        <v>0</v>
      </c>
      <c r="AA7" s="35">
        <v>0</v>
      </c>
      <c r="AB7" s="35">
        <v>0</v>
      </c>
      <c r="AC7" s="35">
        <v>0</v>
      </c>
      <c r="AD7" s="35">
        <v>0</v>
      </c>
      <c r="AE7" s="35">
        <v>0</v>
      </c>
      <c r="AF7" s="35">
        <v>0</v>
      </c>
      <c r="AG7" s="35">
        <v>0</v>
      </c>
      <c r="AH7" s="35">
        <v>0</v>
      </c>
      <c r="AI7" s="35">
        <v>0</v>
      </c>
      <c r="AJ7" s="35">
        <v>0</v>
      </c>
      <c r="AK7" s="35">
        <v>0</v>
      </c>
      <c r="AL7" s="35">
        <v>0</v>
      </c>
      <c r="AM7" s="35">
        <v>0</v>
      </c>
      <c r="AN7" s="35">
        <f t="shared" si="3"/>
        <v>1799005.2128999999</v>
      </c>
      <c r="AO7" s="35">
        <v>1</v>
      </c>
      <c r="AP7" s="35">
        <f t="shared" si="0"/>
        <v>1</v>
      </c>
      <c r="AQ7" s="35">
        <f t="shared" si="1"/>
        <v>2</v>
      </c>
      <c r="AR7" s="79">
        <f t="shared" si="2"/>
        <v>1799005.2128999999</v>
      </c>
      <c r="AS7" s="35">
        <v>1</v>
      </c>
      <c r="AT7" s="35">
        <v>0</v>
      </c>
      <c r="AU7" s="35">
        <v>0</v>
      </c>
      <c r="AV7" s="35">
        <v>0</v>
      </c>
    </row>
    <row r="8" spans="1:48" ht="15">
      <c r="A8" s="35">
        <v>3</v>
      </c>
      <c r="B8" s="35">
        <v>1343.15</v>
      </c>
      <c r="C8" s="35">
        <v>1</v>
      </c>
      <c r="D8" s="35">
        <v>1</v>
      </c>
      <c r="E8" s="35">
        <v>1</v>
      </c>
      <c r="F8" s="35">
        <v>1</v>
      </c>
      <c r="G8" s="35">
        <v>0</v>
      </c>
      <c r="H8" s="35">
        <v>0</v>
      </c>
      <c r="I8" s="35">
        <v>1</v>
      </c>
      <c r="J8" s="35">
        <v>0</v>
      </c>
      <c r="K8" s="35">
        <v>0</v>
      </c>
      <c r="L8" s="35">
        <v>0</v>
      </c>
      <c r="M8" s="35">
        <v>0</v>
      </c>
      <c r="N8" s="35">
        <v>0</v>
      </c>
      <c r="O8" s="35">
        <v>0</v>
      </c>
      <c r="P8" s="35">
        <v>0</v>
      </c>
      <c r="Q8" s="35">
        <v>0</v>
      </c>
      <c r="R8" s="35">
        <v>0</v>
      </c>
      <c r="S8" s="35">
        <v>0</v>
      </c>
      <c r="T8" s="35">
        <v>0</v>
      </c>
      <c r="U8" s="35">
        <v>0</v>
      </c>
      <c r="V8" s="35">
        <v>0</v>
      </c>
      <c r="W8" s="35">
        <v>0</v>
      </c>
      <c r="X8" s="35">
        <v>0</v>
      </c>
      <c r="Y8" s="35">
        <v>0</v>
      </c>
      <c r="Z8" s="35">
        <v>0</v>
      </c>
      <c r="AA8" s="35">
        <v>0</v>
      </c>
      <c r="AB8" s="35">
        <v>0</v>
      </c>
      <c r="AC8" s="35">
        <v>0</v>
      </c>
      <c r="AD8" s="35">
        <v>0</v>
      </c>
      <c r="AE8" s="35">
        <v>0</v>
      </c>
      <c r="AF8" s="35">
        <v>0</v>
      </c>
      <c r="AG8" s="35">
        <v>0</v>
      </c>
      <c r="AH8" s="35">
        <v>0</v>
      </c>
      <c r="AI8" s="35">
        <v>0</v>
      </c>
      <c r="AJ8" s="35">
        <v>0</v>
      </c>
      <c r="AK8" s="35">
        <v>0</v>
      </c>
      <c r="AL8" s="35">
        <v>0</v>
      </c>
      <c r="AM8" s="35">
        <v>0</v>
      </c>
      <c r="AN8" s="35">
        <f t="shared" si="3"/>
        <v>1804051.9225000003</v>
      </c>
      <c r="AO8" s="35">
        <v>1</v>
      </c>
      <c r="AP8" s="35">
        <f t="shared" si="0"/>
        <v>0</v>
      </c>
      <c r="AQ8" s="35">
        <f t="shared" si="1"/>
        <v>3</v>
      </c>
      <c r="AR8" s="79">
        <f t="shared" si="2"/>
        <v>1804051.9225000003</v>
      </c>
      <c r="AS8" s="35">
        <v>1</v>
      </c>
      <c r="AT8" s="35">
        <v>0</v>
      </c>
      <c r="AU8" s="35">
        <v>0</v>
      </c>
      <c r="AV8" s="35">
        <v>0</v>
      </c>
    </row>
    <row r="9" spans="1:48" ht="15">
      <c r="A9" s="35">
        <v>2</v>
      </c>
      <c r="B9" s="35">
        <v>1343.16</v>
      </c>
      <c r="C9" s="35">
        <v>1</v>
      </c>
      <c r="D9" s="35">
        <v>1</v>
      </c>
      <c r="E9" s="35">
        <v>1</v>
      </c>
      <c r="F9" s="35">
        <v>0</v>
      </c>
      <c r="G9" s="35">
        <v>0</v>
      </c>
      <c r="H9" s="35">
        <v>1</v>
      </c>
      <c r="I9" s="35">
        <v>1</v>
      </c>
      <c r="J9" s="35">
        <v>0</v>
      </c>
      <c r="K9" s="35">
        <v>0</v>
      </c>
      <c r="L9" s="35">
        <v>0</v>
      </c>
      <c r="M9" s="35">
        <v>0</v>
      </c>
      <c r="N9" s="35">
        <v>0</v>
      </c>
      <c r="O9" s="35">
        <v>0</v>
      </c>
      <c r="P9" s="35">
        <v>0</v>
      </c>
      <c r="Q9" s="35">
        <v>0</v>
      </c>
      <c r="R9" s="35">
        <v>0</v>
      </c>
      <c r="S9" s="35">
        <v>0</v>
      </c>
      <c r="T9" s="35">
        <v>0</v>
      </c>
      <c r="U9" s="35">
        <v>0</v>
      </c>
      <c r="V9" s="35">
        <v>0</v>
      </c>
      <c r="W9" s="35">
        <v>0</v>
      </c>
      <c r="X9" s="35">
        <v>0</v>
      </c>
      <c r="Y9" s="35">
        <v>0</v>
      </c>
      <c r="Z9" s="35">
        <v>0</v>
      </c>
      <c r="AA9" s="35">
        <v>0</v>
      </c>
      <c r="AB9" s="35">
        <v>0</v>
      </c>
      <c r="AC9" s="35">
        <v>0</v>
      </c>
      <c r="AD9" s="35">
        <v>0</v>
      </c>
      <c r="AE9" s="35">
        <v>0</v>
      </c>
      <c r="AF9" s="35">
        <v>0</v>
      </c>
      <c r="AG9" s="35">
        <v>0</v>
      </c>
      <c r="AH9" s="35">
        <v>0</v>
      </c>
      <c r="AI9" s="35">
        <v>0</v>
      </c>
      <c r="AJ9" s="35">
        <v>0</v>
      </c>
      <c r="AK9" s="35">
        <v>0</v>
      </c>
      <c r="AL9" s="35">
        <v>0</v>
      </c>
      <c r="AM9" s="35">
        <v>0</v>
      </c>
      <c r="AN9" s="35">
        <f t="shared" si="3"/>
        <v>1804078.7856000003</v>
      </c>
      <c r="AO9" s="35">
        <v>1</v>
      </c>
      <c r="AP9" s="35">
        <f t="shared" si="0"/>
        <v>0</v>
      </c>
      <c r="AQ9" s="35">
        <f t="shared" si="1"/>
        <v>3</v>
      </c>
      <c r="AR9" s="79">
        <f t="shared" si="2"/>
        <v>1804078.7856000003</v>
      </c>
      <c r="AS9" s="35">
        <v>1</v>
      </c>
      <c r="AT9" s="35">
        <v>0</v>
      </c>
      <c r="AU9" s="35">
        <v>0</v>
      </c>
      <c r="AV9" s="35">
        <v>0</v>
      </c>
    </row>
    <row r="10" spans="1:48" ht="15">
      <c r="A10" s="35">
        <v>2</v>
      </c>
      <c r="B10" s="35">
        <v>1430.66</v>
      </c>
      <c r="C10" s="35">
        <v>1</v>
      </c>
      <c r="D10" s="35">
        <v>1</v>
      </c>
      <c r="E10" s="35">
        <v>0</v>
      </c>
      <c r="F10" s="35">
        <v>1</v>
      </c>
      <c r="G10" s="35">
        <v>1</v>
      </c>
      <c r="H10" s="35">
        <v>0</v>
      </c>
      <c r="I10" s="35">
        <v>1</v>
      </c>
      <c r="J10" s="35">
        <v>0</v>
      </c>
      <c r="K10" s="35">
        <v>0</v>
      </c>
      <c r="L10" s="35">
        <v>0</v>
      </c>
      <c r="M10" s="35">
        <v>0</v>
      </c>
      <c r="N10" s="35">
        <v>0</v>
      </c>
      <c r="O10" s="35">
        <v>0</v>
      </c>
      <c r="P10" s="35">
        <v>0</v>
      </c>
      <c r="Q10" s="35">
        <v>0</v>
      </c>
      <c r="R10" s="35">
        <v>0</v>
      </c>
      <c r="S10" s="35">
        <v>0</v>
      </c>
      <c r="T10" s="35">
        <v>0</v>
      </c>
      <c r="U10" s="35">
        <v>0</v>
      </c>
      <c r="V10" s="35">
        <v>0</v>
      </c>
      <c r="W10" s="35">
        <v>0</v>
      </c>
      <c r="X10" s="35">
        <v>0</v>
      </c>
      <c r="Y10" s="35">
        <v>0</v>
      </c>
      <c r="Z10" s="35">
        <v>0</v>
      </c>
      <c r="AA10" s="35">
        <v>0</v>
      </c>
      <c r="AB10" s="35">
        <v>0</v>
      </c>
      <c r="AC10" s="35">
        <v>0</v>
      </c>
      <c r="AD10" s="35">
        <v>0</v>
      </c>
      <c r="AE10" s="35">
        <v>0</v>
      </c>
      <c r="AF10" s="35">
        <v>0</v>
      </c>
      <c r="AG10" s="35">
        <v>0</v>
      </c>
      <c r="AH10" s="35">
        <v>0</v>
      </c>
      <c r="AI10" s="35">
        <v>0</v>
      </c>
      <c r="AJ10" s="35">
        <v>0</v>
      </c>
      <c r="AK10" s="35">
        <v>0</v>
      </c>
      <c r="AL10" s="35">
        <v>0</v>
      </c>
      <c r="AM10" s="35">
        <v>0</v>
      </c>
      <c r="AN10" s="35">
        <f t="shared" si="3"/>
        <v>2046788.0356000003</v>
      </c>
      <c r="AO10" s="35">
        <v>1</v>
      </c>
      <c r="AP10" s="35">
        <f t="shared" si="0"/>
        <v>1</v>
      </c>
      <c r="AQ10" s="35">
        <f t="shared" si="1"/>
        <v>2</v>
      </c>
      <c r="AR10" s="79">
        <f t="shared" si="2"/>
        <v>2046788.0356000003</v>
      </c>
      <c r="AS10" s="35">
        <v>1</v>
      </c>
      <c r="AT10" s="35">
        <v>0</v>
      </c>
      <c r="AU10" s="35">
        <v>0</v>
      </c>
      <c r="AV10" s="35">
        <v>0</v>
      </c>
    </row>
    <row r="11" spans="1:48" ht="15">
      <c r="A11" s="35">
        <v>1</v>
      </c>
      <c r="B11" s="35">
        <v>1437.53</v>
      </c>
      <c r="C11" s="35">
        <v>1</v>
      </c>
      <c r="D11" s="35">
        <v>0</v>
      </c>
      <c r="E11" s="35">
        <v>0</v>
      </c>
      <c r="F11" s="35">
        <v>1</v>
      </c>
      <c r="G11" s="35">
        <v>1</v>
      </c>
      <c r="H11" s="35">
        <v>1</v>
      </c>
      <c r="I11" s="35">
        <v>1</v>
      </c>
      <c r="J11" s="35">
        <v>0</v>
      </c>
      <c r="K11" s="35">
        <v>0</v>
      </c>
      <c r="L11" s="35">
        <v>0</v>
      </c>
      <c r="M11" s="35">
        <v>0</v>
      </c>
      <c r="N11" s="35">
        <v>0</v>
      </c>
      <c r="O11" s="35">
        <v>0</v>
      </c>
      <c r="P11" s="35">
        <v>0</v>
      </c>
      <c r="Q11" s="35">
        <v>0</v>
      </c>
      <c r="R11" s="35">
        <v>0</v>
      </c>
      <c r="S11" s="35">
        <v>0</v>
      </c>
      <c r="T11" s="35">
        <v>0</v>
      </c>
      <c r="U11" s="35">
        <v>0</v>
      </c>
      <c r="V11" s="35">
        <v>0</v>
      </c>
      <c r="W11" s="35">
        <v>0</v>
      </c>
      <c r="X11" s="35">
        <v>0</v>
      </c>
      <c r="Y11" s="35">
        <v>0</v>
      </c>
      <c r="Z11" s="35">
        <v>0</v>
      </c>
      <c r="AA11" s="35">
        <v>0</v>
      </c>
      <c r="AB11" s="35">
        <v>0</v>
      </c>
      <c r="AC11" s="35">
        <v>0</v>
      </c>
      <c r="AD11" s="35">
        <v>0</v>
      </c>
      <c r="AE11" s="35">
        <v>0</v>
      </c>
      <c r="AF11" s="35">
        <v>0</v>
      </c>
      <c r="AG11" s="35">
        <v>0</v>
      </c>
      <c r="AH11" s="35">
        <v>0</v>
      </c>
      <c r="AI11" s="35">
        <v>0</v>
      </c>
      <c r="AJ11" s="35">
        <v>0</v>
      </c>
      <c r="AK11" s="35">
        <v>0</v>
      </c>
      <c r="AL11" s="35">
        <v>0</v>
      </c>
      <c r="AM11" s="35">
        <v>0</v>
      </c>
      <c r="AN11" s="35">
        <f t="shared" si="3"/>
        <v>2066492.5008999999</v>
      </c>
      <c r="AO11" s="35">
        <v>1</v>
      </c>
      <c r="AP11" s="35">
        <f t="shared" si="0"/>
        <v>1</v>
      </c>
      <c r="AQ11" s="35">
        <f t="shared" si="1"/>
        <v>2</v>
      </c>
      <c r="AR11" s="79">
        <f t="shared" si="2"/>
        <v>2066492.5008999999</v>
      </c>
      <c r="AS11" s="35">
        <v>1</v>
      </c>
      <c r="AT11" s="35">
        <v>0</v>
      </c>
      <c r="AU11" s="35">
        <v>0</v>
      </c>
      <c r="AV11" s="35">
        <v>0</v>
      </c>
    </row>
    <row r="12" spans="1:48" ht="15">
      <c r="A12" s="35">
        <v>2</v>
      </c>
      <c r="B12" s="35">
        <v>1480.03</v>
      </c>
      <c r="C12" s="35">
        <v>1</v>
      </c>
      <c r="D12" s="35">
        <v>0</v>
      </c>
      <c r="E12" s="35">
        <v>1</v>
      </c>
      <c r="F12" s="35">
        <v>0</v>
      </c>
      <c r="G12" s="35">
        <v>1</v>
      </c>
      <c r="H12" s="35">
        <v>1</v>
      </c>
      <c r="I12" s="35">
        <v>1</v>
      </c>
      <c r="J12" s="35">
        <v>0</v>
      </c>
      <c r="K12" s="35">
        <v>0</v>
      </c>
      <c r="L12" s="35">
        <v>0</v>
      </c>
      <c r="M12" s="35">
        <v>0</v>
      </c>
      <c r="N12" s="35">
        <v>0</v>
      </c>
      <c r="O12" s="35">
        <v>0</v>
      </c>
      <c r="P12" s="35">
        <v>0</v>
      </c>
      <c r="Q12" s="35">
        <v>0</v>
      </c>
      <c r="R12" s="35">
        <v>0</v>
      </c>
      <c r="S12" s="35">
        <v>0</v>
      </c>
      <c r="T12" s="35">
        <v>0</v>
      </c>
      <c r="U12" s="35">
        <v>0</v>
      </c>
      <c r="V12" s="35">
        <v>0</v>
      </c>
      <c r="W12" s="35">
        <v>0</v>
      </c>
      <c r="X12" s="35">
        <v>0</v>
      </c>
      <c r="Y12" s="35">
        <v>0</v>
      </c>
      <c r="Z12" s="35">
        <v>0</v>
      </c>
      <c r="AA12" s="35">
        <v>0</v>
      </c>
      <c r="AB12" s="35">
        <v>0</v>
      </c>
      <c r="AC12" s="35">
        <v>0</v>
      </c>
      <c r="AD12" s="35">
        <v>0</v>
      </c>
      <c r="AE12" s="35">
        <v>0</v>
      </c>
      <c r="AF12" s="35">
        <v>0</v>
      </c>
      <c r="AG12" s="35">
        <v>0</v>
      </c>
      <c r="AH12" s="35">
        <v>0</v>
      </c>
      <c r="AI12" s="35">
        <v>0</v>
      </c>
      <c r="AJ12" s="35">
        <v>0</v>
      </c>
      <c r="AK12" s="35">
        <v>0</v>
      </c>
      <c r="AL12" s="35">
        <v>0</v>
      </c>
      <c r="AM12" s="35">
        <v>0</v>
      </c>
      <c r="AN12" s="35">
        <f t="shared" si="3"/>
        <v>2190488.8009000001</v>
      </c>
      <c r="AO12" s="35">
        <v>1</v>
      </c>
      <c r="AP12" s="35">
        <f t="shared" si="0"/>
        <v>1</v>
      </c>
      <c r="AQ12" s="35">
        <f t="shared" si="1"/>
        <v>2</v>
      </c>
      <c r="AR12" s="79">
        <f t="shared" si="2"/>
        <v>2190488.8009000001</v>
      </c>
      <c r="AS12" s="35">
        <v>1</v>
      </c>
      <c r="AT12" s="35">
        <v>0</v>
      </c>
      <c r="AU12" s="35">
        <v>0</v>
      </c>
      <c r="AV12" s="35">
        <v>0</v>
      </c>
    </row>
    <row r="13" spans="1:48" ht="15">
      <c r="A13" s="35">
        <v>3</v>
      </c>
      <c r="B13" s="35">
        <v>1480.03</v>
      </c>
      <c r="C13" s="35">
        <v>1</v>
      </c>
      <c r="D13" s="35">
        <v>0</v>
      </c>
      <c r="E13" s="35">
        <v>1</v>
      </c>
      <c r="F13" s="35">
        <v>1</v>
      </c>
      <c r="G13" s="35">
        <v>1</v>
      </c>
      <c r="H13" s="35">
        <v>0</v>
      </c>
      <c r="I13" s="35">
        <v>1</v>
      </c>
      <c r="J13" s="35">
        <v>0</v>
      </c>
      <c r="K13" s="35">
        <v>0</v>
      </c>
      <c r="L13" s="35">
        <v>0</v>
      </c>
      <c r="M13" s="35">
        <v>0</v>
      </c>
      <c r="N13" s="35">
        <v>0</v>
      </c>
      <c r="O13" s="35">
        <v>0</v>
      </c>
      <c r="P13" s="35">
        <v>0</v>
      </c>
      <c r="Q13" s="35">
        <v>0</v>
      </c>
      <c r="R13" s="35">
        <v>0</v>
      </c>
      <c r="S13" s="35">
        <v>0</v>
      </c>
      <c r="T13" s="35">
        <v>0</v>
      </c>
      <c r="U13" s="35">
        <v>0</v>
      </c>
      <c r="V13" s="35">
        <v>0</v>
      </c>
      <c r="W13" s="35">
        <v>0</v>
      </c>
      <c r="X13" s="35">
        <v>0</v>
      </c>
      <c r="Y13" s="35">
        <v>0</v>
      </c>
      <c r="Z13" s="35">
        <v>0</v>
      </c>
      <c r="AA13" s="35">
        <v>0</v>
      </c>
      <c r="AB13" s="35">
        <v>0</v>
      </c>
      <c r="AC13" s="35">
        <v>0</v>
      </c>
      <c r="AD13" s="35">
        <v>0</v>
      </c>
      <c r="AE13" s="35">
        <v>0</v>
      </c>
      <c r="AF13" s="35">
        <v>0</v>
      </c>
      <c r="AG13" s="35">
        <v>0</v>
      </c>
      <c r="AH13" s="35">
        <v>0</v>
      </c>
      <c r="AI13" s="35">
        <v>0</v>
      </c>
      <c r="AJ13" s="35">
        <v>0</v>
      </c>
      <c r="AK13" s="35">
        <v>0</v>
      </c>
      <c r="AL13" s="35">
        <v>0</v>
      </c>
      <c r="AM13" s="35">
        <v>0</v>
      </c>
      <c r="AN13" s="35">
        <f t="shared" si="3"/>
        <v>2190488.8009000001</v>
      </c>
      <c r="AO13" s="35">
        <v>1</v>
      </c>
      <c r="AP13" s="35">
        <f t="shared" si="0"/>
        <v>1</v>
      </c>
      <c r="AQ13" s="35">
        <f t="shared" si="1"/>
        <v>2</v>
      </c>
      <c r="AR13" s="79">
        <f t="shared" si="2"/>
        <v>2190488.8009000001</v>
      </c>
      <c r="AS13" s="35">
        <v>1</v>
      </c>
      <c r="AT13" s="35">
        <v>0</v>
      </c>
      <c r="AU13" s="35">
        <v>0</v>
      </c>
      <c r="AV13" s="35">
        <v>0</v>
      </c>
    </row>
    <row r="14" spans="1:48" ht="15">
      <c r="A14" s="35">
        <v>3</v>
      </c>
      <c r="B14" s="35">
        <v>1236.4000000000001</v>
      </c>
      <c r="C14" s="80">
        <v>0</v>
      </c>
      <c r="D14" s="80">
        <v>0</v>
      </c>
      <c r="E14" s="80">
        <v>0</v>
      </c>
      <c r="F14" s="80">
        <v>0</v>
      </c>
      <c r="G14" s="80">
        <v>0</v>
      </c>
      <c r="H14" s="80">
        <v>0</v>
      </c>
      <c r="I14" s="80">
        <v>0</v>
      </c>
      <c r="J14" s="80">
        <v>1</v>
      </c>
      <c r="K14" s="35">
        <v>1</v>
      </c>
      <c r="L14" s="35">
        <v>1</v>
      </c>
      <c r="M14" s="35">
        <v>0</v>
      </c>
      <c r="N14" s="35">
        <v>0</v>
      </c>
      <c r="O14" s="35">
        <v>1</v>
      </c>
      <c r="P14" s="35">
        <v>1</v>
      </c>
      <c r="Q14" s="35">
        <v>0</v>
      </c>
      <c r="R14" s="81">
        <v>0</v>
      </c>
      <c r="S14" s="81">
        <v>0</v>
      </c>
      <c r="T14" s="81">
        <v>0</v>
      </c>
      <c r="U14" s="81">
        <v>0</v>
      </c>
      <c r="V14" s="81">
        <v>0</v>
      </c>
      <c r="W14" s="81">
        <v>0</v>
      </c>
      <c r="X14" s="81">
        <v>0</v>
      </c>
      <c r="Y14" s="81">
        <v>0</v>
      </c>
      <c r="Z14" s="81">
        <v>0</v>
      </c>
      <c r="AA14" s="81">
        <v>0</v>
      </c>
      <c r="AB14" s="81">
        <v>0</v>
      </c>
      <c r="AC14" s="81">
        <v>0</v>
      </c>
      <c r="AD14" s="81">
        <v>0</v>
      </c>
      <c r="AE14" s="81">
        <v>0</v>
      </c>
      <c r="AF14" s="81">
        <v>0</v>
      </c>
      <c r="AG14" s="81">
        <v>0</v>
      </c>
      <c r="AH14" s="81">
        <v>0</v>
      </c>
      <c r="AI14" s="81">
        <v>0</v>
      </c>
      <c r="AJ14" s="81">
        <v>0</v>
      </c>
      <c r="AK14" s="81">
        <v>0</v>
      </c>
      <c r="AL14" s="81">
        <v>0</v>
      </c>
      <c r="AM14" s="81">
        <v>0</v>
      </c>
      <c r="AN14" s="35">
        <f t="shared" si="3"/>
        <v>1528684.9600000002</v>
      </c>
      <c r="AO14" s="35">
        <v>1</v>
      </c>
      <c r="AP14" s="35">
        <f t="shared" si="0"/>
        <v>0</v>
      </c>
      <c r="AQ14" s="35">
        <f t="shared" si="1"/>
        <v>4</v>
      </c>
      <c r="AR14" s="79">
        <f t="shared" si="2"/>
        <v>1528684.9600000002</v>
      </c>
      <c r="AS14" s="35">
        <v>1</v>
      </c>
      <c r="AT14" s="35">
        <v>0</v>
      </c>
      <c r="AU14" s="35">
        <v>0</v>
      </c>
      <c r="AV14" s="35">
        <v>0</v>
      </c>
    </row>
    <row r="15" spans="1:48" ht="15">
      <c r="A15" s="35">
        <v>4</v>
      </c>
      <c r="B15" s="35">
        <v>1291.4000000000001</v>
      </c>
      <c r="C15" s="80">
        <v>0</v>
      </c>
      <c r="D15" s="80">
        <v>0</v>
      </c>
      <c r="E15" s="80">
        <v>0</v>
      </c>
      <c r="F15" s="80">
        <v>0</v>
      </c>
      <c r="G15" s="80">
        <v>0</v>
      </c>
      <c r="H15" s="80">
        <v>0</v>
      </c>
      <c r="I15" s="80">
        <v>0</v>
      </c>
      <c r="J15" s="80">
        <v>1</v>
      </c>
      <c r="K15" s="35">
        <v>1</v>
      </c>
      <c r="L15" s="35">
        <v>1</v>
      </c>
      <c r="M15" s="35">
        <v>0</v>
      </c>
      <c r="N15" s="35">
        <v>0</v>
      </c>
      <c r="O15" s="35">
        <v>1</v>
      </c>
      <c r="P15" s="35">
        <v>1</v>
      </c>
      <c r="Q15" s="35">
        <v>0</v>
      </c>
      <c r="R15" s="81">
        <v>0</v>
      </c>
      <c r="S15" s="81">
        <v>0</v>
      </c>
      <c r="T15" s="81">
        <v>0</v>
      </c>
      <c r="U15" s="81">
        <v>0</v>
      </c>
      <c r="V15" s="81">
        <v>0</v>
      </c>
      <c r="W15" s="81">
        <v>0</v>
      </c>
      <c r="X15" s="81">
        <v>0</v>
      </c>
      <c r="Y15" s="81">
        <v>0</v>
      </c>
      <c r="Z15" s="81">
        <v>0</v>
      </c>
      <c r="AA15" s="81">
        <v>0</v>
      </c>
      <c r="AB15" s="81">
        <v>0</v>
      </c>
      <c r="AC15" s="81">
        <v>0</v>
      </c>
      <c r="AD15" s="81">
        <v>0</v>
      </c>
      <c r="AE15" s="81">
        <v>0</v>
      </c>
      <c r="AF15" s="81">
        <v>0</v>
      </c>
      <c r="AG15" s="81">
        <v>0</v>
      </c>
      <c r="AH15" s="81">
        <v>0</v>
      </c>
      <c r="AI15" s="81">
        <v>0</v>
      </c>
      <c r="AJ15" s="81">
        <v>0</v>
      </c>
      <c r="AK15" s="81">
        <v>0</v>
      </c>
      <c r="AL15" s="81">
        <v>0</v>
      </c>
      <c r="AM15" s="81">
        <v>0</v>
      </c>
      <c r="AN15" s="35">
        <f t="shared" si="3"/>
        <v>1667713.9600000002</v>
      </c>
      <c r="AO15" s="35">
        <v>1</v>
      </c>
      <c r="AP15" s="35">
        <f t="shared" si="0"/>
        <v>0</v>
      </c>
      <c r="AQ15" s="35">
        <f t="shared" si="1"/>
        <v>4</v>
      </c>
      <c r="AR15" s="79">
        <f t="shared" si="2"/>
        <v>1667713.9600000002</v>
      </c>
      <c r="AS15" s="35">
        <v>1</v>
      </c>
      <c r="AT15" s="35">
        <v>0</v>
      </c>
      <c r="AU15" s="35">
        <v>0</v>
      </c>
      <c r="AV15" s="35">
        <v>0</v>
      </c>
    </row>
    <row r="16" spans="1:48" ht="15">
      <c r="A16" s="35">
        <v>3</v>
      </c>
      <c r="B16" s="35">
        <v>1351.4</v>
      </c>
      <c r="C16" s="80">
        <v>0</v>
      </c>
      <c r="D16" s="80">
        <v>0</v>
      </c>
      <c r="E16" s="80">
        <v>0</v>
      </c>
      <c r="F16" s="80">
        <v>0</v>
      </c>
      <c r="G16" s="80">
        <v>0</v>
      </c>
      <c r="H16" s="80">
        <v>0</v>
      </c>
      <c r="I16" s="80">
        <v>0</v>
      </c>
      <c r="J16" s="80">
        <v>1</v>
      </c>
      <c r="K16" s="35">
        <v>1</v>
      </c>
      <c r="L16" s="35">
        <v>0</v>
      </c>
      <c r="M16" s="35">
        <v>1</v>
      </c>
      <c r="N16" s="35">
        <v>0</v>
      </c>
      <c r="O16" s="35">
        <v>1</v>
      </c>
      <c r="P16" s="35">
        <v>1</v>
      </c>
      <c r="Q16" s="35">
        <v>0</v>
      </c>
      <c r="R16" s="81">
        <v>0</v>
      </c>
      <c r="S16" s="81">
        <v>0</v>
      </c>
      <c r="T16" s="81">
        <v>0</v>
      </c>
      <c r="U16" s="81">
        <v>0</v>
      </c>
      <c r="V16" s="81">
        <v>0</v>
      </c>
      <c r="W16" s="81">
        <v>0</v>
      </c>
      <c r="X16" s="81">
        <v>0</v>
      </c>
      <c r="Y16" s="81">
        <v>0</v>
      </c>
      <c r="Z16" s="81">
        <v>0</v>
      </c>
      <c r="AA16" s="81">
        <v>0</v>
      </c>
      <c r="AB16" s="81">
        <v>0</v>
      </c>
      <c r="AC16" s="81">
        <v>0</v>
      </c>
      <c r="AD16" s="81">
        <v>0</v>
      </c>
      <c r="AE16" s="81">
        <v>0</v>
      </c>
      <c r="AF16" s="81">
        <v>0</v>
      </c>
      <c r="AG16" s="81">
        <v>0</v>
      </c>
      <c r="AH16" s="81">
        <v>0</v>
      </c>
      <c r="AI16" s="81">
        <v>0</v>
      </c>
      <c r="AJ16" s="81">
        <v>0</v>
      </c>
      <c r="AK16" s="81">
        <v>0</v>
      </c>
      <c r="AL16" s="81">
        <v>0</v>
      </c>
      <c r="AM16" s="81">
        <v>0</v>
      </c>
      <c r="AN16" s="35">
        <f t="shared" si="3"/>
        <v>1826281.9600000002</v>
      </c>
      <c r="AO16" s="35">
        <v>1</v>
      </c>
      <c r="AP16" s="35">
        <f t="shared" si="0"/>
        <v>1</v>
      </c>
      <c r="AQ16" s="35">
        <f t="shared" si="1"/>
        <v>3</v>
      </c>
      <c r="AR16" s="79">
        <f t="shared" si="2"/>
        <v>1826281.9600000002</v>
      </c>
      <c r="AS16" s="35">
        <v>1</v>
      </c>
      <c r="AT16" s="35">
        <v>0</v>
      </c>
      <c r="AU16" s="35">
        <v>0</v>
      </c>
      <c r="AV16" s="35">
        <v>0</v>
      </c>
    </row>
    <row r="17" spans="1:48" ht="15">
      <c r="A17" s="35">
        <v>2</v>
      </c>
      <c r="B17" s="35">
        <v>1387.4</v>
      </c>
      <c r="C17" s="80">
        <v>0</v>
      </c>
      <c r="D17" s="80">
        <v>0</v>
      </c>
      <c r="E17" s="80">
        <v>0</v>
      </c>
      <c r="F17" s="80">
        <v>0</v>
      </c>
      <c r="G17" s="80">
        <v>0</v>
      </c>
      <c r="H17" s="80">
        <v>0</v>
      </c>
      <c r="I17" s="80">
        <v>0</v>
      </c>
      <c r="J17" s="80">
        <v>1</v>
      </c>
      <c r="K17" s="35">
        <v>1</v>
      </c>
      <c r="L17" s="35">
        <v>1</v>
      </c>
      <c r="M17" s="35">
        <v>1</v>
      </c>
      <c r="N17" s="35">
        <v>0</v>
      </c>
      <c r="O17" s="35">
        <v>1</v>
      </c>
      <c r="P17" s="35">
        <v>0</v>
      </c>
      <c r="Q17" s="35">
        <v>0</v>
      </c>
      <c r="R17" s="81">
        <v>0</v>
      </c>
      <c r="S17" s="81">
        <v>0</v>
      </c>
      <c r="T17" s="81">
        <v>0</v>
      </c>
      <c r="U17" s="81">
        <v>0</v>
      </c>
      <c r="V17" s="81">
        <v>0</v>
      </c>
      <c r="W17" s="81">
        <v>0</v>
      </c>
      <c r="X17" s="81">
        <v>0</v>
      </c>
      <c r="Y17" s="81">
        <v>0</v>
      </c>
      <c r="Z17" s="81">
        <v>0</v>
      </c>
      <c r="AA17" s="81">
        <v>0</v>
      </c>
      <c r="AB17" s="81">
        <v>0</v>
      </c>
      <c r="AC17" s="81">
        <v>0</v>
      </c>
      <c r="AD17" s="81">
        <v>0</v>
      </c>
      <c r="AE17" s="81">
        <v>0</v>
      </c>
      <c r="AF17" s="81">
        <v>0</v>
      </c>
      <c r="AG17" s="81">
        <v>0</v>
      </c>
      <c r="AH17" s="81">
        <v>0</v>
      </c>
      <c r="AI17" s="81">
        <v>0</v>
      </c>
      <c r="AJ17" s="81">
        <v>0</v>
      </c>
      <c r="AK17" s="81">
        <v>0</v>
      </c>
      <c r="AL17" s="81">
        <v>0</v>
      </c>
      <c r="AM17" s="81">
        <v>0</v>
      </c>
      <c r="AN17" s="35">
        <f t="shared" si="3"/>
        <v>1924878.7600000002</v>
      </c>
      <c r="AO17" s="35">
        <v>1</v>
      </c>
      <c r="AP17" s="35">
        <f t="shared" si="0"/>
        <v>1</v>
      </c>
      <c r="AQ17" s="35">
        <f t="shared" si="1"/>
        <v>3</v>
      </c>
      <c r="AR17" s="79">
        <f t="shared" si="2"/>
        <v>1924878.7600000002</v>
      </c>
      <c r="AS17" s="35">
        <v>1</v>
      </c>
      <c r="AT17" s="35">
        <v>0</v>
      </c>
      <c r="AU17" s="35">
        <v>0</v>
      </c>
      <c r="AV17" s="35">
        <v>0</v>
      </c>
    </row>
    <row r="18" spans="1:48" ht="15">
      <c r="A18" s="35">
        <v>2</v>
      </c>
      <c r="B18" s="35">
        <v>1558.4</v>
      </c>
      <c r="C18" s="80">
        <v>0</v>
      </c>
      <c r="D18" s="80">
        <v>0</v>
      </c>
      <c r="E18" s="80">
        <v>0</v>
      </c>
      <c r="F18" s="80">
        <v>0</v>
      </c>
      <c r="G18" s="80">
        <v>0</v>
      </c>
      <c r="H18" s="80">
        <v>0</v>
      </c>
      <c r="I18" s="80">
        <v>0</v>
      </c>
      <c r="J18" s="80">
        <v>1</v>
      </c>
      <c r="K18" s="35">
        <v>0</v>
      </c>
      <c r="L18" s="35">
        <v>0</v>
      </c>
      <c r="M18" s="35">
        <v>1</v>
      </c>
      <c r="N18" s="35">
        <v>1</v>
      </c>
      <c r="O18" s="35">
        <v>1</v>
      </c>
      <c r="P18" s="35">
        <v>1</v>
      </c>
      <c r="Q18" s="35">
        <v>0</v>
      </c>
      <c r="R18" s="81">
        <v>0</v>
      </c>
      <c r="S18" s="81">
        <v>0</v>
      </c>
      <c r="T18" s="81">
        <v>0</v>
      </c>
      <c r="U18" s="81">
        <v>0</v>
      </c>
      <c r="V18" s="81">
        <v>0</v>
      </c>
      <c r="W18" s="81">
        <v>0</v>
      </c>
      <c r="X18" s="81">
        <v>0</v>
      </c>
      <c r="Y18" s="81">
        <v>0</v>
      </c>
      <c r="Z18" s="81">
        <v>0</v>
      </c>
      <c r="AA18" s="81">
        <v>0</v>
      </c>
      <c r="AB18" s="81">
        <v>0</v>
      </c>
      <c r="AC18" s="81">
        <v>0</v>
      </c>
      <c r="AD18" s="81">
        <v>0</v>
      </c>
      <c r="AE18" s="81">
        <v>0</v>
      </c>
      <c r="AF18" s="81">
        <v>0</v>
      </c>
      <c r="AG18" s="81">
        <v>0</v>
      </c>
      <c r="AH18" s="81">
        <v>0</v>
      </c>
      <c r="AI18" s="81">
        <v>0</v>
      </c>
      <c r="AJ18" s="81">
        <v>0</v>
      </c>
      <c r="AK18" s="81">
        <v>0</v>
      </c>
      <c r="AL18" s="81">
        <v>0</v>
      </c>
      <c r="AM18" s="81">
        <v>0</v>
      </c>
      <c r="AN18" s="35">
        <f t="shared" si="3"/>
        <v>2428610.5600000001</v>
      </c>
      <c r="AO18" s="35">
        <v>1</v>
      </c>
      <c r="AP18" s="35">
        <f t="shared" si="0"/>
        <v>2</v>
      </c>
      <c r="AQ18" s="35">
        <f t="shared" si="1"/>
        <v>2</v>
      </c>
      <c r="AR18" s="79">
        <f t="shared" si="2"/>
        <v>2428610.5600000001</v>
      </c>
      <c r="AS18" s="35">
        <v>1</v>
      </c>
      <c r="AT18" s="35">
        <v>0</v>
      </c>
      <c r="AU18" s="35">
        <v>0</v>
      </c>
      <c r="AV18" s="35">
        <v>0</v>
      </c>
    </row>
    <row r="19" spans="1:48" ht="15">
      <c r="A19" s="35">
        <v>1</v>
      </c>
      <c r="B19" s="35">
        <v>1571.4</v>
      </c>
      <c r="C19" s="80">
        <v>0</v>
      </c>
      <c r="D19" s="80">
        <v>0</v>
      </c>
      <c r="E19" s="80">
        <v>0</v>
      </c>
      <c r="F19" s="80">
        <v>0</v>
      </c>
      <c r="G19" s="80">
        <v>0</v>
      </c>
      <c r="H19" s="80">
        <v>0</v>
      </c>
      <c r="I19" s="80">
        <v>0</v>
      </c>
      <c r="J19" s="80">
        <v>1</v>
      </c>
      <c r="K19" s="35">
        <v>0</v>
      </c>
      <c r="L19" s="35">
        <v>1</v>
      </c>
      <c r="M19" s="35">
        <v>1</v>
      </c>
      <c r="N19" s="35">
        <v>1</v>
      </c>
      <c r="O19" s="35">
        <v>1</v>
      </c>
      <c r="P19" s="35">
        <v>0</v>
      </c>
      <c r="Q19" s="35">
        <v>0</v>
      </c>
      <c r="R19" s="81">
        <v>0</v>
      </c>
      <c r="S19" s="81">
        <v>0</v>
      </c>
      <c r="T19" s="81">
        <v>0</v>
      </c>
      <c r="U19" s="81">
        <v>0</v>
      </c>
      <c r="V19" s="81">
        <v>0</v>
      </c>
      <c r="W19" s="81">
        <v>0</v>
      </c>
      <c r="X19" s="81">
        <v>0</v>
      </c>
      <c r="Y19" s="81">
        <v>0</v>
      </c>
      <c r="Z19" s="81">
        <v>0</v>
      </c>
      <c r="AA19" s="81">
        <v>0</v>
      </c>
      <c r="AB19" s="81">
        <v>0</v>
      </c>
      <c r="AC19" s="81">
        <v>0</v>
      </c>
      <c r="AD19" s="81">
        <v>0</v>
      </c>
      <c r="AE19" s="81">
        <v>0</v>
      </c>
      <c r="AF19" s="81">
        <v>0</v>
      </c>
      <c r="AG19" s="81">
        <v>0</v>
      </c>
      <c r="AH19" s="81">
        <v>0</v>
      </c>
      <c r="AI19" s="81">
        <v>0</v>
      </c>
      <c r="AJ19" s="81">
        <v>0</v>
      </c>
      <c r="AK19" s="81">
        <v>0</v>
      </c>
      <c r="AL19" s="81">
        <v>0</v>
      </c>
      <c r="AM19" s="81">
        <v>0</v>
      </c>
      <c r="AN19" s="35">
        <f t="shared" si="3"/>
        <v>2469297.9600000004</v>
      </c>
      <c r="AO19" s="35">
        <v>1</v>
      </c>
      <c r="AP19" s="35">
        <f t="shared" si="0"/>
        <v>2</v>
      </c>
      <c r="AQ19" s="35">
        <f t="shared" si="1"/>
        <v>2</v>
      </c>
      <c r="AR19" s="79">
        <f t="shared" si="2"/>
        <v>2469297.9600000004</v>
      </c>
      <c r="AS19" s="35">
        <v>1</v>
      </c>
      <c r="AT19" s="35">
        <v>0</v>
      </c>
      <c r="AU19" s="35">
        <v>0</v>
      </c>
      <c r="AV19" s="35">
        <v>0</v>
      </c>
    </row>
    <row r="20" spans="1:48" ht="15">
      <c r="A20" s="35">
        <v>3</v>
      </c>
      <c r="B20" s="35">
        <v>1275</v>
      </c>
      <c r="C20" s="80">
        <v>0</v>
      </c>
      <c r="D20" s="80">
        <v>0</v>
      </c>
      <c r="E20" s="80">
        <v>0</v>
      </c>
      <c r="F20" s="80">
        <v>0</v>
      </c>
      <c r="G20" s="80">
        <v>0</v>
      </c>
      <c r="H20" s="80">
        <v>0</v>
      </c>
      <c r="I20" s="80">
        <v>0</v>
      </c>
      <c r="J20" s="80">
        <v>1</v>
      </c>
      <c r="K20" s="35">
        <v>1</v>
      </c>
      <c r="L20" s="35">
        <v>1</v>
      </c>
      <c r="M20" s="35">
        <v>0</v>
      </c>
      <c r="N20" s="35">
        <v>0</v>
      </c>
      <c r="O20" s="35">
        <v>1</v>
      </c>
      <c r="P20" s="35">
        <v>1</v>
      </c>
      <c r="Q20" s="35">
        <v>1</v>
      </c>
      <c r="R20" s="81">
        <v>0</v>
      </c>
      <c r="S20" s="81">
        <v>0</v>
      </c>
      <c r="T20" s="81">
        <v>0</v>
      </c>
      <c r="U20" s="81">
        <v>0</v>
      </c>
      <c r="V20" s="81">
        <v>0</v>
      </c>
      <c r="W20" s="81">
        <v>0</v>
      </c>
      <c r="X20" s="81">
        <v>0</v>
      </c>
      <c r="Y20" s="81">
        <v>0</v>
      </c>
      <c r="Z20" s="81">
        <v>0</v>
      </c>
      <c r="AA20" s="81">
        <v>0</v>
      </c>
      <c r="AB20" s="81">
        <v>0</v>
      </c>
      <c r="AC20" s="81">
        <v>0</v>
      </c>
      <c r="AD20" s="81">
        <v>0</v>
      </c>
      <c r="AE20" s="81">
        <v>0</v>
      </c>
      <c r="AF20" s="81">
        <v>0</v>
      </c>
      <c r="AG20" s="81">
        <v>0</v>
      </c>
      <c r="AH20" s="81">
        <v>0</v>
      </c>
      <c r="AI20" s="81">
        <v>0</v>
      </c>
      <c r="AJ20" s="81">
        <v>0</v>
      </c>
      <c r="AK20" s="81">
        <v>0</v>
      </c>
      <c r="AL20" s="81">
        <v>0</v>
      </c>
      <c r="AM20" s="81">
        <v>0</v>
      </c>
      <c r="AN20" s="35">
        <f t="shared" si="3"/>
        <v>1625625</v>
      </c>
      <c r="AO20" s="35">
        <v>1</v>
      </c>
      <c r="AP20" s="35">
        <f t="shared" si="0"/>
        <v>0</v>
      </c>
      <c r="AQ20" s="35">
        <f t="shared" si="1"/>
        <v>4</v>
      </c>
      <c r="AR20" s="79">
        <f t="shared" si="2"/>
        <v>1625625</v>
      </c>
      <c r="AS20" s="35">
        <v>1</v>
      </c>
      <c r="AT20" s="35">
        <v>0</v>
      </c>
      <c r="AU20" s="35">
        <v>0</v>
      </c>
      <c r="AV20" s="35">
        <v>0</v>
      </c>
    </row>
    <row r="21" spans="1:48" ht="15">
      <c r="A21" s="35">
        <v>2</v>
      </c>
      <c r="B21" s="35">
        <v>1330</v>
      </c>
      <c r="C21" s="80">
        <v>0</v>
      </c>
      <c r="D21" s="80">
        <v>0</v>
      </c>
      <c r="E21" s="80">
        <v>0</v>
      </c>
      <c r="F21" s="80">
        <v>0</v>
      </c>
      <c r="G21" s="80">
        <v>0</v>
      </c>
      <c r="H21" s="80">
        <v>0</v>
      </c>
      <c r="I21" s="80">
        <v>0</v>
      </c>
      <c r="J21" s="80">
        <v>1</v>
      </c>
      <c r="K21" s="35">
        <v>1</v>
      </c>
      <c r="L21" s="35">
        <v>1</v>
      </c>
      <c r="M21" s="35">
        <v>0</v>
      </c>
      <c r="N21" s="35">
        <v>0</v>
      </c>
      <c r="O21" s="35">
        <v>1</v>
      </c>
      <c r="P21" s="35">
        <v>1</v>
      </c>
      <c r="Q21" s="35">
        <v>1</v>
      </c>
      <c r="R21" s="81">
        <v>0</v>
      </c>
      <c r="S21" s="81">
        <v>0</v>
      </c>
      <c r="T21" s="81">
        <v>0</v>
      </c>
      <c r="U21" s="81">
        <v>0</v>
      </c>
      <c r="V21" s="81">
        <v>0</v>
      </c>
      <c r="W21" s="81">
        <v>0</v>
      </c>
      <c r="X21" s="81">
        <v>0</v>
      </c>
      <c r="Y21" s="81">
        <v>0</v>
      </c>
      <c r="Z21" s="81">
        <v>0</v>
      </c>
      <c r="AA21" s="81">
        <v>0</v>
      </c>
      <c r="AB21" s="81">
        <v>0</v>
      </c>
      <c r="AC21" s="81">
        <v>0</v>
      </c>
      <c r="AD21" s="81">
        <v>0</v>
      </c>
      <c r="AE21" s="81">
        <v>0</v>
      </c>
      <c r="AF21" s="81">
        <v>0</v>
      </c>
      <c r="AG21" s="81">
        <v>0</v>
      </c>
      <c r="AH21" s="81">
        <v>0</v>
      </c>
      <c r="AI21" s="81">
        <v>0</v>
      </c>
      <c r="AJ21" s="81">
        <v>0</v>
      </c>
      <c r="AK21" s="81">
        <v>0</v>
      </c>
      <c r="AL21" s="81">
        <v>0</v>
      </c>
      <c r="AM21" s="81">
        <v>0</v>
      </c>
      <c r="AN21" s="35">
        <f t="shared" si="3"/>
        <v>1768900</v>
      </c>
      <c r="AO21" s="35">
        <v>1</v>
      </c>
      <c r="AP21" s="35">
        <f t="shared" si="0"/>
        <v>0</v>
      </c>
      <c r="AQ21" s="35">
        <f t="shared" si="1"/>
        <v>4</v>
      </c>
      <c r="AR21" s="79">
        <f t="shared" si="2"/>
        <v>1768900</v>
      </c>
      <c r="AS21" s="35">
        <v>1</v>
      </c>
      <c r="AT21" s="35">
        <v>0</v>
      </c>
      <c r="AU21" s="35">
        <v>0</v>
      </c>
      <c r="AV21" s="35">
        <v>0</v>
      </c>
    </row>
    <row r="22" spans="1:48" ht="15">
      <c r="A22" s="35">
        <v>3</v>
      </c>
      <c r="B22" s="35">
        <v>1390</v>
      </c>
      <c r="C22" s="80">
        <v>0</v>
      </c>
      <c r="D22" s="80">
        <v>0</v>
      </c>
      <c r="E22" s="80">
        <v>0</v>
      </c>
      <c r="F22" s="80">
        <v>0</v>
      </c>
      <c r="G22" s="80">
        <v>0</v>
      </c>
      <c r="H22" s="80">
        <v>0</v>
      </c>
      <c r="I22" s="80">
        <v>0</v>
      </c>
      <c r="J22" s="80">
        <v>1</v>
      </c>
      <c r="K22" s="35">
        <v>1</v>
      </c>
      <c r="L22" s="35">
        <v>0</v>
      </c>
      <c r="M22" s="35">
        <v>1</v>
      </c>
      <c r="N22" s="35">
        <v>0</v>
      </c>
      <c r="O22" s="35">
        <v>1</v>
      </c>
      <c r="P22" s="35">
        <v>1</v>
      </c>
      <c r="Q22" s="35">
        <v>1</v>
      </c>
      <c r="R22" s="81">
        <v>0</v>
      </c>
      <c r="S22" s="81">
        <v>0</v>
      </c>
      <c r="T22" s="81">
        <v>0</v>
      </c>
      <c r="U22" s="81">
        <v>0</v>
      </c>
      <c r="V22" s="81">
        <v>0</v>
      </c>
      <c r="W22" s="81">
        <v>0</v>
      </c>
      <c r="X22" s="81">
        <v>0</v>
      </c>
      <c r="Y22" s="81">
        <v>0</v>
      </c>
      <c r="Z22" s="81">
        <v>0</v>
      </c>
      <c r="AA22" s="81">
        <v>0</v>
      </c>
      <c r="AB22" s="81">
        <v>0</v>
      </c>
      <c r="AC22" s="81">
        <v>0</v>
      </c>
      <c r="AD22" s="81">
        <v>0</v>
      </c>
      <c r="AE22" s="81">
        <v>0</v>
      </c>
      <c r="AF22" s="81">
        <v>0</v>
      </c>
      <c r="AG22" s="81">
        <v>0</v>
      </c>
      <c r="AH22" s="81">
        <v>0</v>
      </c>
      <c r="AI22" s="81">
        <v>0</v>
      </c>
      <c r="AJ22" s="81">
        <v>0</v>
      </c>
      <c r="AK22" s="81">
        <v>0</v>
      </c>
      <c r="AL22" s="81">
        <v>0</v>
      </c>
      <c r="AM22" s="81">
        <v>0</v>
      </c>
      <c r="AN22" s="35">
        <f t="shared" si="3"/>
        <v>1932100</v>
      </c>
      <c r="AO22" s="35">
        <v>1</v>
      </c>
      <c r="AP22" s="35">
        <f t="shared" si="0"/>
        <v>1</v>
      </c>
      <c r="AQ22" s="35">
        <f t="shared" si="1"/>
        <v>3</v>
      </c>
      <c r="AR22" s="79">
        <f t="shared" si="2"/>
        <v>1932100</v>
      </c>
      <c r="AS22" s="35">
        <v>1</v>
      </c>
      <c r="AT22" s="35">
        <v>0</v>
      </c>
      <c r="AU22" s="35">
        <v>0</v>
      </c>
      <c r="AV22" s="35">
        <v>0</v>
      </c>
    </row>
    <row r="23" spans="1:48" ht="15">
      <c r="A23" s="35">
        <v>4</v>
      </c>
      <c r="B23" s="35">
        <v>1426</v>
      </c>
      <c r="C23" s="80">
        <v>0</v>
      </c>
      <c r="D23" s="80">
        <v>0</v>
      </c>
      <c r="E23" s="80">
        <v>0</v>
      </c>
      <c r="F23" s="80">
        <v>0</v>
      </c>
      <c r="G23" s="80">
        <v>0</v>
      </c>
      <c r="H23" s="80">
        <v>0</v>
      </c>
      <c r="I23" s="80">
        <v>0</v>
      </c>
      <c r="J23" s="80">
        <v>1</v>
      </c>
      <c r="K23" s="35">
        <v>1</v>
      </c>
      <c r="L23" s="35">
        <v>1</v>
      </c>
      <c r="M23" s="35">
        <v>1</v>
      </c>
      <c r="N23" s="35">
        <v>0</v>
      </c>
      <c r="O23" s="35">
        <v>1</v>
      </c>
      <c r="P23" s="35">
        <v>0</v>
      </c>
      <c r="Q23" s="35">
        <v>1</v>
      </c>
      <c r="R23" s="81">
        <v>0</v>
      </c>
      <c r="S23" s="81">
        <v>0</v>
      </c>
      <c r="T23" s="81">
        <v>0</v>
      </c>
      <c r="U23" s="81">
        <v>0</v>
      </c>
      <c r="V23" s="81">
        <v>0</v>
      </c>
      <c r="W23" s="81">
        <v>0</v>
      </c>
      <c r="X23" s="81">
        <v>0</v>
      </c>
      <c r="Y23" s="81">
        <v>0</v>
      </c>
      <c r="Z23" s="81">
        <v>0</v>
      </c>
      <c r="AA23" s="81">
        <v>0</v>
      </c>
      <c r="AB23" s="81">
        <v>0</v>
      </c>
      <c r="AC23" s="81">
        <v>0</v>
      </c>
      <c r="AD23" s="81">
        <v>0</v>
      </c>
      <c r="AE23" s="81">
        <v>0</v>
      </c>
      <c r="AF23" s="81">
        <v>0</v>
      </c>
      <c r="AG23" s="81">
        <v>0</v>
      </c>
      <c r="AH23" s="81">
        <v>0</v>
      </c>
      <c r="AI23" s="81">
        <v>0</v>
      </c>
      <c r="AJ23" s="81">
        <v>0</v>
      </c>
      <c r="AK23" s="81">
        <v>0</v>
      </c>
      <c r="AL23" s="81">
        <v>0</v>
      </c>
      <c r="AM23" s="81">
        <v>0</v>
      </c>
      <c r="AN23" s="35">
        <f t="shared" si="3"/>
        <v>2033476</v>
      </c>
      <c r="AO23" s="35">
        <v>1</v>
      </c>
      <c r="AP23" s="35">
        <f t="shared" si="0"/>
        <v>1</v>
      </c>
      <c r="AQ23" s="35">
        <f t="shared" si="1"/>
        <v>3</v>
      </c>
      <c r="AR23" s="79">
        <f t="shared" si="2"/>
        <v>2033476</v>
      </c>
      <c r="AS23" s="35">
        <v>1</v>
      </c>
      <c r="AT23" s="35">
        <v>0</v>
      </c>
      <c r="AU23" s="35">
        <v>0</v>
      </c>
      <c r="AV23" s="35">
        <v>0</v>
      </c>
    </row>
    <row r="24" spans="1:48" ht="15">
      <c r="A24" s="35">
        <v>2</v>
      </c>
      <c r="B24" s="35">
        <v>1597</v>
      </c>
      <c r="C24" s="80">
        <v>0</v>
      </c>
      <c r="D24" s="80">
        <v>0</v>
      </c>
      <c r="E24" s="80">
        <v>0</v>
      </c>
      <c r="F24" s="80">
        <v>0</v>
      </c>
      <c r="G24" s="80">
        <v>0</v>
      </c>
      <c r="H24" s="80">
        <v>0</v>
      </c>
      <c r="I24" s="80">
        <v>0</v>
      </c>
      <c r="J24" s="80">
        <v>1</v>
      </c>
      <c r="K24" s="35">
        <v>0</v>
      </c>
      <c r="L24" s="35">
        <v>0</v>
      </c>
      <c r="M24" s="35">
        <v>1</v>
      </c>
      <c r="N24" s="35">
        <v>1</v>
      </c>
      <c r="O24" s="35">
        <v>1</v>
      </c>
      <c r="P24" s="35">
        <v>1</v>
      </c>
      <c r="Q24" s="35">
        <v>1</v>
      </c>
      <c r="R24" s="81">
        <v>0</v>
      </c>
      <c r="S24" s="81">
        <v>0</v>
      </c>
      <c r="T24" s="81">
        <v>0</v>
      </c>
      <c r="U24" s="81">
        <v>0</v>
      </c>
      <c r="V24" s="81">
        <v>0</v>
      </c>
      <c r="W24" s="81">
        <v>0</v>
      </c>
      <c r="X24" s="81">
        <v>0</v>
      </c>
      <c r="Y24" s="81">
        <v>0</v>
      </c>
      <c r="Z24" s="81">
        <v>0</v>
      </c>
      <c r="AA24" s="81">
        <v>0</v>
      </c>
      <c r="AB24" s="81">
        <v>0</v>
      </c>
      <c r="AC24" s="81">
        <v>0</v>
      </c>
      <c r="AD24" s="81">
        <v>0</v>
      </c>
      <c r="AE24" s="81">
        <v>0</v>
      </c>
      <c r="AF24" s="81">
        <v>0</v>
      </c>
      <c r="AG24" s="81">
        <v>0</v>
      </c>
      <c r="AH24" s="81">
        <v>0</v>
      </c>
      <c r="AI24" s="81">
        <v>0</v>
      </c>
      <c r="AJ24" s="81">
        <v>0</v>
      </c>
      <c r="AK24" s="81">
        <v>0</v>
      </c>
      <c r="AL24" s="81">
        <v>0</v>
      </c>
      <c r="AM24" s="81">
        <v>0</v>
      </c>
      <c r="AN24" s="35">
        <f t="shared" si="3"/>
        <v>2550409</v>
      </c>
      <c r="AO24" s="35">
        <v>1</v>
      </c>
      <c r="AP24" s="35">
        <f t="shared" si="0"/>
        <v>2</v>
      </c>
      <c r="AQ24" s="35">
        <f t="shared" si="1"/>
        <v>2</v>
      </c>
      <c r="AR24" s="79">
        <f t="shared" si="2"/>
        <v>2550409</v>
      </c>
      <c r="AS24" s="35">
        <v>1</v>
      </c>
      <c r="AT24" s="35">
        <v>0</v>
      </c>
      <c r="AU24" s="35">
        <v>0</v>
      </c>
      <c r="AV24" s="35">
        <v>0</v>
      </c>
    </row>
    <row r="25" spans="1:48" ht="15">
      <c r="A25" s="35">
        <v>1</v>
      </c>
      <c r="B25" s="35">
        <v>1610</v>
      </c>
      <c r="C25" s="80">
        <v>0</v>
      </c>
      <c r="D25" s="80">
        <v>0</v>
      </c>
      <c r="E25" s="80">
        <v>0</v>
      </c>
      <c r="F25" s="80">
        <v>0</v>
      </c>
      <c r="G25" s="80">
        <v>0</v>
      </c>
      <c r="H25" s="80">
        <v>0</v>
      </c>
      <c r="I25" s="80">
        <v>0</v>
      </c>
      <c r="J25" s="80">
        <v>1</v>
      </c>
      <c r="K25" s="35">
        <v>0</v>
      </c>
      <c r="L25" s="35">
        <v>1</v>
      </c>
      <c r="M25" s="35">
        <v>1</v>
      </c>
      <c r="N25" s="35">
        <v>1</v>
      </c>
      <c r="O25" s="35">
        <v>1</v>
      </c>
      <c r="P25" s="35">
        <v>0</v>
      </c>
      <c r="Q25" s="35">
        <v>1</v>
      </c>
      <c r="R25" s="81">
        <v>0</v>
      </c>
      <c r="S25" s="81">
        <v>0</v>
      </c>
      <c r="T25" s="81">
        <v>0</v>
      </c>
      <c r="U25" s="81">
        <v>0</v>
      </c>
      <c r="V25" s="81">
        <v>0</v>
      </c>
      <c r="W25" s="81">
        <v>0</v>
      </c>
      <c r="X25" s="81">
        <v>0</v>
      </c>
      <c r="Y25" s="81">
        <v>0</v>
      </c>
      <c r="Z25" s="81">
        <v>0</v>
      </c>
      <c r="AA25" s="81">
        <v>0</v>
      </c>
      <c r="AB25" s="81">
        <v>0</v>
      </c>
      <c r="AC25" s="81">
        <v>0</v>
      </c>
      <c r="AD25" s="81">
        <v>0</v>
      </c>
      <c r="AE25" s="81">
        <v>0</v>
      </c>
      <c r="AF25" s="81">
        <v>0</v>
      </c>
      <c r="AG25" s="81">
        <v>0</v>
      </c>
      <c r="AH25" s="81">
        <v>0</v>
      </c>
      <c r="AI25" s="81">
        <v>0</v>
      </c>
      <c r="AJ25" s="81">
        <v>0</v>
      </c>
      <c r="AK25" s="81">
        <v>0</v>
      </c>
      <c r="AL25" s="81">
        <v>0</v>
      </c>
      <c r="AM25" s="81">
        <v>0</v>
      </c>
      <c r="AN25" s="35">
        <f t="shared" si="3"/>
        <v>2592100</v>
      </c>
      <c r="AO25" s="35">
        <v>1</v>
      </c>
      <c r="AP25" s="35">
        <f t="shared" si="0"/>
        <v>2</v>
      </c>
      <c r="AQ25" s="35">
        <f t="shared" si="1"/>
        <v>2</v>
      </c>
      <c r="AR25" s="79">
        <f t="shared" si="2"/>
        <v>2592100</v>
      </c>
      <c r="AS25" s="35">
        <v>1</v>
      </c>
      <c r="AT25" s="35">
        <v>0</v>
      </c>
      <c r="AU25" s="35">
        <v>0</v>
      </c>
      <c r="AV25" s="35">
        <v>0</v>
      </c>
    </row>
    <row r="26" spans="1:48" ht="15">
      <c r="A26" s="35">
        <v>6</v>
      </c>
      <c r="B26" s="35">
        <v>835.9</v>
      </c>
      <c r="C26" s="80">
        <v>0</v>
      </c>
      <c r="D26" s="80">
        <v>0</v>
      </c>
      <c r="E26" s="80">
        <v>0</v>
      </c>
      <c r="F26" s="80">
        <v>0</v>
      </c>
      <c r="G26" s="80">
        <v>0</v>
      </c>
      <c r="H26" s="80">
        <v>0</v>
      </c>
      <c r="I26" s="80">
        <v>0</v>
      </c>
      <c r="J26" s="80">
        <v>0</v>
      </c>
      <c r="K26" s="80">
        <v>0</v>
      </c>
      <c r="L26" s="80">
        <v>0</v>
      </c>
      <c r="M26" s="80">
        <v>0</v>
      </c>
      <c r="N26" s="80">
        <v>0</v>
      </c>
      <c r="O26" s="80">
        <v>0</v>
      </c>
      <c r="P26" s="80">
        <v>0</v>
      </c>
      <c r="Q26" s="80">
        <v>0</v>
      </c>
      <c r="R26" s="35">
        <v>1</v>
      </c>
      <c r="S26" s="35">
        <v>1</v>
      </c>
      <c r="T26" s="35">
        <v>0</v>
      </c>
      <c r="U26" s="35">
        <v>0</v>
      </c>
      <c r="V26" s="35">
        <v>1</v>
      </c>
      <c r="W26" s="35">
        <v>1</v>
      </c>
      <c r="X26" s="35">
        <v>0</v>
      </c>
      <c r="Y26" s="81">
        <v>0</v>
      </c>
      <c r="Z26" s="81">
        <v>0</v>
      </c>
      <c r="AA26" s="81">
        <v>0</v>
      </c>
      <c r="AB26" s="81">
        <v>0</v>
      </c>
      <c r="AC26" s="81">
        <v>0</v>
      </c>
      <c r="AD26" s="81">
        <v>0</v>
      </c>
      <c r="AE26" s="81">
        <v>0</v>
      </c>
      <c r="AF26" s="81">
        <v>0</v>
      </c>
      <c r="AG26" s="81">
        <v>0</v>
      </c>
      <c r="AH26" s="81">
        <v>0</v>
      </c>
      <c r="AI26" s="81">
        <v>0</v>
      </c>
      <c r="AJ26" s="81">
        <v>0</v>
      </c>
      <c r="AK26" s="81">
        <v>0</v>
      </c>
      <c r="AL26" s="81">
        <v>0</v>
      </c>
      <c r="AM26" s="81">
        <v>0</v>
      </c>
      <c r="AN26" s="35">
        <f t="shared" si="3"/>
        <v>698728.80999999994</v>
      </c>
      <c r="AO26" s="35">
        <v>1</v>
      </c>
      <c r="AP26" s="35">
        <f t="shared" si="0"/>
        <v>1</v>
      </c>
      <c r="AQ26" s="35">
        <f t="shared" si="1"/>
        <v>2</v>
      </c>
      <c r="AR26" s="79">
        <f t="shared" si="2"/>
        <v>698728.80999999994</v>
      </c>
      <c r="AS26" s="35">
        <v>1</v>
      </c>
      <c r="AT26" s="35">
        <v>0</v>
      </c>
      <c r="AU26" s="35">
        <v>0</v>
      </c>
      <c r="AV26" s="35">
        <v>0</v>
      </c>
    </row>
    <row r="27" spans="1:48" ht="15">
      <c r="A27" s="35">
        <v>7</v>
      </c>
      <c r="B27" s="35">
        <v>838.31</v>
      </c>
      <c r="C27" s="80">
        <v>0</v>
      </c>
      <c r="D27" s="80">
        <v>0</v>
      </c>
      <c r="E27" s="80">
        <v>0</v>
      </c>
      <c r="F27" s="80">
        <v>0</v>
      </c>
      <c r="G27" s="80">
        <v>0</v>
      </c>
      <c r="H27" s="80">
        <v>0</v>
      </c>
      <c r="I27" s="80">
        <v>0</v>
      </c>
      <c r="J27" s="80">
        <v>0</v>
      </c>
      <c r="K27" s="80">
        <v>0</v>
      </c>
      <c r="L27" s="80">
        <v>0</v>
      </c>
      <c r="M27" s="80">
        <v>0</v>
      </c>
      <c r="N27" s="80">
        <v>0</v>
      </c>
      <c r="O27" s="80">
        <v>0</v>
      </c>
      <c r="P27" s="80">
        <v>0</v>
      </c>
      <c r="Q27" s="80">
        <v>0</v>
      </c>
      <c r="R27" s="35">
        <v>1</v>
      </c>
      <c r="S27" s="35">
        <v>0</v>
      </c>
      <c r="T27" s="35">
        <v>1</v>
      </c>
      <c r="U27" s="35">
        <v>0</v>
      </c>
      <c r="V27" s="35">
        <v>1</v>
      </c>
      <c r="W27" s="35">
        <v>1</v>
      </c>
      <c r="X27" s="35">
        <v>0</v>
      </c>
      <c r="Y27" s="81">
        <v>0</v>
      </c>
      <c r="Z27" s="81">
        <v>0</v>
      </c>
      <c r="AA27" s="81">
        <v>0</v>
      </c>
      <c r="AB27" s="81">
        <v>0</v>
      </c>
      <c r="AC27" s="81">
        <v>0</v>
      </c>
      <c r="AD27" s="81">
        <v>0</v>
      </c>
      <c r="AE27" s="81">
        <v>0</v>
      </c>
      <c r="AF27" s="81">
        <v>0</v>
      </c>
      <c r="AG27" s="81">
        <v>0</v>
      </c>
      <c r="AH27" s="81">
        <v>0</v>
      </c>
      <c r="AI27" s="81">
        <v>0</v>
      </c>
      <c r="AJ27" s="81">
        <v>0</v>
      </c>
      <c r="AK27" s="81">
        <v>0</v>
      </c>
      <c r="AL27" s="81">
        <v>0</v>
      </c>
      <c r="AM27" s="81">
        <v>0</v>
      </c>
      <c r="AN27" s="35">
        <f t="shared" si="3"/>
        <v>702763.65609999991</v>
      </c>
      <c r="AO27" s="35">
        <v>1</v>
      </c>
      <c r="AP27" s="35">
        <f t="shared" si="0"/>
        <v>2</v>
      </c>
      <c r="AQ27" s="35">
        <f t="shared" si="1"/>
        <v>1</v>
      </c>
      <c r="AR27" s="79">
        <f t="shared" si="2"/>
        <v>702763.65609999991</v>
      </c>
      <c r="AS27" s="35">
        <v>1</v>
      </c>
      <c r="AT27" s="35">
        <v>0</v>
      </c>
      <c r="AU27" s="35">
        <v>0</v>
      </c>
      <c r="AV27" s="35">
        <v>0</v>
      </c>
    </row>
    <row r="28" spans="1:48" ht="15">
      <c r="A28" s="35">
        <v>5</v>
      </c>
      <c r="B28" s="35">
        <v>867.31</v>
      </c>
      <c r="C28" s="80">
        <v>0</v>
      </c>
      <c r="D28" s="80">
        <v>0</v>
      </c>
      <c r="E28" s="80">
        <v>0</v>
      </c>
      <c r="F28" s="80">
        <v>0</v>
      </c>
      <c r="G28" s="80">
        <v>0</v>
      </c>
      <c r="H28" s="80">
        <v>0</v>
      </c>
      <c r="I28" s="80">
        <v>0</v>
      </c>
      <c r="J28" s="80">
        <v>0</v>
      </c>
      <c r="K28" s="80">
        <v>0</v>
      </c>
      <c r="L28" s="80">
        <v>0</v>
      </c>
      <c r="M28" s="80">
        <v>0</v>
      </c>
      <c r="N28" s="80">
        <v>0</v>
      </c>
      <c r="O28" s="80">
        <v>0</v>
      </c>
      <c r="P28" s="80">
        <v>0</v>
      </c>
      <c r="Q28" s="80">
        <v>0</v>
      </c>
      <c r="R28" s="35">
        <v>1</v>
      </c>
      <c r="S28" s="35">
        <v>1</v>
      </c>
      <c r="T28" s="35">
        <v>1</v>
      </c>
      <c r="U28" s="35">
        <v>0</v>
      </c>
      <c r="V28" s="35">
        <v>1</v>
      </c>
      <c r="W28" s="35">
        <v>0</v>
      </c>
      <c r="X28" s="35">
        <v>0</v>
      </c>
      <c r="Y28" s="81">
        <v>0</v>
      </c>
      <c r="Z28" s="81">
        <v>0</v>
      </c>
      <c r="AA28" s="81">
        <v>0</v>
      </c>
      <c r="AB28" s="81">
        <v>0</v>
      </c>
      <c r="AC28" s="81">
        <v>0</v>
      </c>
      <c r="AD28" s="81">
        <v>0</v>
      </c>
      <c r="AE28" s="81">
        <v>0</v>
      </c>
      <c r="AF28" s="81">
        <v>0</v>
      </c>
      <c r="AG28" s="81">
        <v>0</v>
      </c>
      <c r="AH28" s="81">
        <v>0</v>
      </c>
      <c r="AI28" s="81">
        <v>0</v>
      </c>
      <c r="AJ28" s="81">
        <v>0</v>
      </c>
      <c r="AK28" s="81">
        <v>0</v>
      </c>
      <c r="AL28" s="81">
        <v>0</v>
      </c>
      <c r="AM28" s="81">
        <v>0</v>
      </c>
      <c r="AN28" s="35">
        <f t="shared" si="3"/>
        <v>752226.63609999989</v>
      </c>
      <c r="AO28" s="35">
        <v>1</v>
      </c>
      <c r="AP28" s="35">
        <f t="shared" si="0"/>
        <v>1</v>
      </c>
      <c r="AQ28" s="35">
        <f t="shared" si="1"/>
        <v>2</v>
      </c>
      <c r="AR28" s="79">
        <f t="shared" si="2"/>
        <v>752226.63609999989</v>
      </c>
      <c r="AS28" s="35">
        <v>1</v>
      </c>
      <c r="AT28" s="35">
        <v>0</v>
      </c>
      <c r="AU28" s="35">
        <v>0</v>
      </c>
      <c r="AV28" s="35">
        <v>0</v>
      </c>
    </row>
    <row r="29" spans="1:48" ht="15">
      <c r="A29" s="35">
        <v>4</v>
      </c>
      <c r="B29" s="35">
        <v>875.9</v>
      </c>
      <c r="C29" s="80">
        <v>0</v>
      </c>
      <c r="D29" s="80">
        <v>0</v>
      </c>
      <c r="E29" s="80">
        <v>0</v>
      </c>
      <c r="F29" s="80">
        <v>0</v>
      </c>
      <c r="G29" s="80">
        <v>0</v>
      </c>
      <c r="H29" s="80">
        <v>0</v>
      </c>
      <c r="I29" s="80">
        <v>0</v>
      </c>
      <c r="J29" s="80">
        <v>0</v>
      </c>
      <c r="K29" s="80">
        <v>0</v>
      </c>
      <c r="L29" s="80">
        <v>0</v>
      </c>
      <c r="M29" s="80">
        <v>0</v>
      </c>
      <c r="N29" s="80">
        <v>0</v>
      </c>
      <c r="O29" s="80">
        <v>0</v>
      </c>
      <c r="P29" s="80">
        <v>0</v>
      </c>
      <c r="Q29" s="80">
        <v>0</v>
      </c>
      <c r="R29" s="35">
        <v>1</v>
      </c>
      <c r="S29" s="35">
        <v>0</v>
      </c>
      <c r="T29" s="35">
        <v>0</v>
      </c>
      <c r="U29" s="35">
        <v>1</v>
      </c>
      <c r="V29" s="35">
        <v>1</v>
      </c>
      <c r="W29" s="35">
        <v>1</v>
      </c>
      <c r="X29" s="35">
        <v>0</v>
      </c>
      <c r="Y29" s="81">
        <v>0</v>
      </c>
      <c r="Z29" s="81">
        <v>0</v>
      </c>
      <c r="AA29" s="81">
        <v>0</v>
      </c>
      <c r="AB29" s="81">
        <v>0</v>
      </c>
      <c r="AC29" s="81">
        <v>0</v>
      </c>
      <c r="AD29" s="81">
        <v>0</v>
      </c>
      <c r="AE29" s="81">
        <v>0</v>
      </c>
      <c r="AF29" s="81">
        <v>0</v>
      </c>
      <c r="AG29" s="81">
        <v>0</v>
      </c>
      <c r="AH29" s="81">
        <v>0</v>
      </c>
      <c r="AI29" s="81">
        <v>0</v>
      </c>
      <c r="AJ29" s="81">
        <v>0</v>
      </c>
      <c r="AK29" s="81">
        <v>0</v>
      </c>
      <c r="AL29" s="81">
        <v>0</v>
      </c>
      <c r="AM29" s="81">
        <v>0</v>
      </c>
      <c r="AN29" s="35">
        <f t="shared" si="3"/>
        <v>767200.80999999994</v>
      </c>
      <c r="AO29" s="35">
        <v>1</v>
      </c>
      <c r="AP29" s="35">
        <f t="shared" si="0"/>
        <v>2</v>
      </c>
      <c r="AQ29" s="35">
        <f t="shared" si="1"/>
        <v>1</v>
      </c>
      <c r="AR29" s="79">
        <f t="shared" si="2"/>
        <v>767200.80999999994</v>
      </c>
      <c r="AS29" s="35">
        <v>1</v>
      </c>
      <c r="AT29" s="35">
        <v>0</v>
      </c>
      <c r="AU29" s="35">
        <v>0</v>
      </c>
      <c r="AV29" s="35">
        <v>0</v>
      </c>
    </row>
    <row r="30" spans="1:48" ht="15">
      <c r="A30" s="35">
        <v>4</v>
      </c>
      <c r="B30" s="35">
        <v>878.31</v>
      </c>
      <c r="C30" s="80">
        <v>0</v>
      </c>
      <c r="D30" s="80">
        <v>0</v>
      </c>
      <c r="E30" s="80">
        <v>0</v>
      </c>
      <c r="F30" s="80">
        <v>0</v>
      </c>
      <c r="G30" s="80">
        <v>0</v>
      </c>
      <c r="H30" s="80">
        <v>0</v>
      </c>
      <c r="I30" s="80">
        <v>0</v>
      </c>
      <c r="J30" s="80">
        <v>0</v>
      </c>
      <c r="K30" s="80">
        <v>0</v>
      </c>
      <c r="L30" s="80">
        <v>0</v>
      </c>
      <c r="M30" s="80">
        <v>0</v>
      </c>
      <c r="N30" s="80">
        <v>0</v>
      </c>
      <c r="O30" s="80">
        <v>0</v>
      </c>
      <c r="P30" s="80">
        <v>0</v>
      </c>
      <c r="Q30" s="80">
        <v>0</v>
      </c>
      <c r="R30" s="35">
        <v>1</v>
      </c>
      <c r="S30" s="35">
        <v>1</v>
      </c>
      <c r="T30" s="35">
        <v>0</v>
      </c>
      <c r="U30" s="35">
        <v>1</v>
      </c>
      <c r="V30" s="35">
        <v>1</v>
      </c>
      <c r="W30" s="35">
        <v>0</v>
      </c>
      <c r="X30" s="35">
        <v>0</v>
      </c>
      <c r="Y30" s="81">
        <v>0</v>
      </c>
      <c r="Z30" s="81">
        <v>0</v>
      </c>
      <c r="AA30" s="81">
        <v>0</v>
      </c>
      <c r="AB30" s="81">
        <v>0</v>
      </c>
      <c r="AC30" s="81">
        <v>0</v>
      </c>
      <c r="AD30" s="81">
        <v>0</v>
      </c>
      <c r="AE30" s="81">
        <v>0</v>
      </c>
      <c r="AF30" s="81">
        <v>0</v>
      </c>
      <c r="AG30" s="81">
        <v>0</v>
      </c>
      <c r="AH30" s="81">
        <v>0</v>
      </c>
      <c r="AI30" s="81">
        <v>0</v>
      </c>
      <c r="AJ30" s="81">
        <v>0</v>
      </c>
      <c r="AK30" s="81">
        <v>0</v>
      </c>
      <c r="AL30" s="81">
        <v>0</v>
      </c>
      <c r="AM30" s="81">
        <v>0</v>
      </c>
      <c r="AN30" s="35">
        <f t="shared" si="3"/>
        <v>771428.45609999995</v>
      </c>
      <c r="AO30" s="35">
        <v>1</v>
      </c>
      <c r="AP30" s="35">
        <f t="shared" si="0"/>
        <v>1</v>
      </c>
      <c r="AQ30" s="35">
        <f t="shared" si="1"/>
        <v>2</v>
      </c>
      <c r="AR30" s="79">
        <f t="shared" si="2"/>
        <v>771428.45609999995</v>
      </c>
      <c r="AS30" s="35">
        <v>1</v>
      </c>
      <c r="AT30" s="35">
        <v>0</v>
      </c>
      <c r="AU30" s="35">
        <v>0</v>
      </c>
      <c r="AV30" s="35">
        <v>0</v>
      </c>
    </row>
    <row r="31" spans="1:48" ht="15">
      <c r="A31" s="35">
        <v>3</v>
      </c>
      <c r="B31" s="35">
        <v>907.31</v>
      </c>
      <c r="C31" s="80">
        <v>0</v>
      </c>
      <c r="D31" s="80">
        <v>0</v>
      </c>
      <c r="E31" s="80">
        <v>0</v>
      </c>
      <c r="F31" s="80">
        <v>0</v>
      </c>
      <c r="G31" s="80">
        <v>0</v>
      </c>
      <c r="H31" s="80">
        <v>0</v>
      </c>
      <c r="I31" s="80">
        <v>0</v>
      </c>
      <c r="J31" s="80">
        <v>0</v>
      </c>
      <c r="K31" s="80">
        <v>0</v>
      </c>
      <c r="L31" s="80">
        <v>0</v>
      </c>
      <c r="M31" s="80">
        <v>0</v>
      </c>
      <c r="N31" s="80">
        <v>0</v>
      </c>
      <c r="O31" s="80">
        <v>0</v>
      </c>
      <c r="P31" s="80">
        <v>0</v>
      </c>
      <c r="Q31" s="80">
        <v>0</v>
      </c>
      <c r="R31" s="35">
        <v>1</v>
      </c>
      <c r="S31" s="35">
        <v>0</v>
      </c>
      <c r="T31" s="35">
        <v>1</v>
      </c>
      <c r="U31" s="35">
        <v>1</v>
      </c>
      <c r="V31" s="35">
        <v>1</v>
      </c>
      <c r="W31" s="35">
        <v>0</v>
      </c>
      <c r="X31" s="35">
        <v>0</v>
      </c>
      <c r="Y31" s="81">
        <v>0</v>
      </c>
      <c r="Z31" s="81">
        <v>0</v>
      </c>
      <c r="AA31" s="81">
        <v>0</v>
      </c>
      <c r="AB31" s="81">
        <v>0</v>
      </c>
      <c r="AC31" s="81">
        <v>0</v>
      </c>
      <c r="AD31" s="81">
        <v>0</v>
      </c>
      <c r="AE31" s="81">
        <v>0</v>
      </c>
      <c r="AF31" s="81">
        <v>0</v>
      </c>
      <c r="AG31" s="81">
        <v>0</v>
      </c>
      <c r="AH31" s="81">
        <v>0</v>
      </c>
      <c r="AI31" s="81">
        <v>0</v>
      </c>
      <c r="AJ31" s="81">
        <v>0</v>
      </c>
      <c r="AK31" s="81">
        <v>0</v>
      </c>
      <c r="AL31" s="81">
        <v>0</v>
      </c>
      <c r="AM31" s="81">
        <v>0</v>
      </c>
      <c r="AN31" s="35">
        <f t="shared" si="3"/>
        <v>823211.43609999993</v>
      </c>
      <c r="AO31" s="35">
        <v>1</v>
      </c>
      <c r="AP31" s="35">
        <f t="shared" si="0"/>
        <v>2</v>
      </c>
      <c r="AQ31" s="35">
        <f t="shared" si="1"/>
        <v>1</v>
      </c>
      <c r="AR31" s="79">
        <f t="shared" si="2"/>
        <v>823211.43609999993</v>
      </c>
      <c r="AS31" s="35">
        <v>1</v>
      </c>
      <c r="AT31" s="35">
        <v>0</v>
      </c>
      <c r="AU31" s="35">
        <v>0</v>
      </c>
      <c r="AV31" s="35">
        <v>0</v>
      </c>
    </row>
    <row r="32" spans="1:48" ht="15">
      <c r="A32" s="35">
        <v>5</v>
      </c>
      <c r="B32" s="35">
        <v>855.9</v>
      </c>
      <c r="C32" s="80">
        <v>0</v>
      </c>
      <c r="D32" s="80">
        <v>0</v>
      </c>
      <c r="E32" s="80">
        <v>0</v>
      </c>
      <c r="F32" s="80">
        <v>0</v>
      </c>
      <c r="G32" s="80">
        <v>0</v>
      </c>
      <c r="H32" s="80">
        <v>0</v>
      </c>
      <c r="I32" s="80">
        <v>0</v>
      </c>
      <c r="J32" s="80">
        <v>0</v>
      </c>
      <c r="K32" s="80">
        <v>0</v>
      </c>
      <c r="L32" s="80">
        <v>0</v>
      </c>
      <c r="M32" s="80">
        <v>0</v>
      </c>
      <c r="N32" s="80">
        <v>0</v>
      </c>
      <c r="O32" s="80">
        <v>0</v>
      </c>
      <c r="P32" s="80">
        <v>0</v>
      </c>
      <c r="Q32" s="80">
        <v>0</v>
      </c>
      <c r="R32" s="35">
        <v>1</v>
      </c>
      <c r="S32" s="35">
        <v>1</v>
      </c>
      <c r="T32" s="35">
        <v>0</v>
      </c>
      <c r="U32" s="35">
        <v>0</v>
      </c>
      <c r="V32" s="35">
        <v>1</v>
      </c>
      <c r="W32" s="35">
        <v>1</v>
      </c>
      <c r="X32" s="35">
        <v>1</v>
      </c>
      <c r="Y32" s="81">
        <v>0</v>
      </c>
      <c r="Z32" s="81">
        <v>0</v>
      </c>
      <c r="AA32" s="81">
        <v>0</v>
      </c>
      <c r="AB32" s="81">
        <v>0</v>
      </c>
      <c r="AC32" s="81">
        <v>0</v>
      </c>
      <c r="AD32" s="81">
        <v>0</v>
      </c>
      <c r="AE32" s="81">
        <v>0</v>
      </c>
      <c r="AF32" s="81">
        <v>0</v>
      </c>
      <c r="AG32" s="81">
        <v>0</v>
      </c>
      <c r="AH32" s="81">
        <v>0</v>
      </c>
      <c r="AI32" s="81">
        <v>0</v>
      </c>
      <c r="AJ32" s="81">
        <v>0</v>
      </c>
      <c r="AK32" s="81">
        <v>0</v>
      </c>
      <c r="AL32" s="81">
        <v>0</v>
      </c>
      <c r="AM32" s="81">
        <v>0</v>
      </c>
      <c r="AN32" s="35">
        <f t="shared" si="3"/>
        <v>732564.80999999994</v>
      </c>
      <c r="AO32" s="35">
        <v>1</v>
      </c>
      <c r="AP32" s="35">
        <f t="shared" si="0"/>
        <v>1</v>
      </c>
      <c r="AQ32" s="35">
        <f t="shared" si="1"/>
        <v>2</v>
      </c>
      <c r="AR32" s="79">
        <f t="shared" si="2"/>
        <v>732564.80999999994</v>
      </c>
      <c r="AS32" s="35">
        <v>1</v>
      </c>
      <c r="AT32" s="35">
        <v>0</v>
      </c>
      <c r="AU32" s="35">
        <v>0</v>
      </c>
      <c r="AV32" s="35">
        <v>0</v>
      </c>
    </row>
    <row r="33" spans="1:48" ht="15">
      <c r="A33" s="35">
        <v>6</v>
      </c>
      <c r="B33" s="35">
        <v>858.31</v>
      </c>
      <c r="C33" s="80">
        <v>0</v>
      </c>
      <c r="D33" s="80">
        <v>0</v>
      </c>
      <c r="E33" s="80">
        <v>0</v>
      </c>
      <c r="F33" s="80">
        <v>0</v>
      </c>
      <c r="G33" s="80">
        <v>0</v>
      </c>
      <c r="H33" s="80">
        <v>0</v>
      </c>
      <c r="I33" s="80">
        <v>0</v>
      </c>
      <c r="J33" s="80">
        <v>0</v>
      </c>
      <c r="K33" s="80">
        <v>0</v>
      </c>
      <c r="L33" s="80">
        <v>0</v>
      </c>
      <c r="M33" s="80">
        <v>0</v>
      </c>
      <c r="N33" s="80">
        <v>0</v>
      </c>
      <c r="O33" s="80">
        <v>0</v>
      </c>
      <c r="P33" s="80">
        <v>0</v>
      </c>
      <c r="Q33" s="80">
        <v>0</v>
      </c>
      <c r="R33" s="35">
        <v>1</v>
      </c>
      <c r="S33" s="35">
        <v>0</v>
      </c>
      <c r="T33" s="35">
        <v>1</v>
      </c>
      <c r="U33" s="35">
        <v>0</v>
      </c>
      <c r="V33" s="35">
        <v>1</v>
      </c>
      <c r="W33" s="35">
        <v>1</v>
      </c>
      <c r="X33" s="35">
        <v>1</v>
      </c>
      <c r="Y33" s="81">
        <v>0</v>
      </c>
      <c r="Z33" s="81">
        <v>0</v>
      </c>
      <c r="AA33" s="81">
        <v>0</v>
      </c>
      <c r="AB33" s="81">
        <v>0</v>
      </c>
      <c r="AC33" s="81">
        <v>0</v>
      </c>
      <c r="AD33" s="81">
        <v>0</v>
      </c>
      <c r="AE33" s="81">
        <v>0</v>
      </c>
      <c r="AF33" s="81">
        <v>0</v>
      </c>
      <c r="AG33" s="81">
        <v>0</v>
      </c>
      <c r="AH33" s="81">
        <v>0</v>
      </c>
      <c r="AI33" s="81">
        <v>0</v>
      </c>
      <c r="AJ33" s="81">
        <v>0</v>
      </c>
      <c r="AK33" s="81">
        <v>0</v>
      </c>
      <c r="AL33" s="81">
        <v>0</v>
      </c>
      <c r="AM33" s="81">
        <v>0</v>
      </c>
      <c r="AN33" s="35">
        <f t="shared" si="3"/>
        <v>736696.05609999993</v>
      </c>
      <c r="AO33" s="35">
        <v>1</v>
      </c>
      <c r="AP33" s="35">
        <f t="shared" si="0"/>
        <v>2</v>
      </c>
      <c r="AQ33" s="35">
        <f t="shared" si="1"/>
        <v>1</v>
      </c>
      <c r="AR33" s="79">
        <f t="shared" si="2"/>
        <v>736696.05609999993</v>
      </c>
      <c r="AS33" s="35">
        <v>1</v>
      </c>
      <c r="AT33" s="35">
        <v>0</v>
      </c>
      <c r="AU33" s="35">
        <v>0</v>
      </c>
      <c r="AV33" s="35">
        <v>0</v>
      </c>
    </row>
    <row r="34" spans="1:48" ht="15">
      <c r="A34" s="35">
        <v>4</v>
      </c>
      <c r="B34" s="35">
        <v>887.31</v>
      </c>
      <c r="C34" s="80">
        <v>0</v>
      </c>
      <c r="D34" s="80">
        <v>0</v>
      </c>
      <c r="E34" s="80">
        <v>0</v>
      </c>
      <c r="F34" s="80">
        <v>0</v>
      </c>
      <c r="G34" s="80">
        <v>0</v>
      </c>
      <c r="H34" s="80">
        <v>0</v>
      </c>
      <c r="I34" s="80">
        <v>0</v>
      </c>
      <c r="J34" s="80">
        <v>0</v>
      </c>
      <c r="K34" s="80">
        <v>0</v>
      </c>
      <c r="L34" s="80">
        <v>0</v>
      </c>
      <c r="M34" s="80">
        <v>0</v>
      </c>
      <c r="N34" s="80">
        <v>0</v>
      </c>
      <c r="O34" s="80">
        <v>0</v>
      </c>
      <c r="P34" s="80">
        <v>0</v>
      </c>
      <c r="Q34" s="80">
        <v>0</v>
      </c>
      <c r="R34" s="35">
        <v>1</v>
      </c>
      <c r="S34" s="35">
        <v>1</v>
      </c>
      <c r="T34" s="35">
        <v>1</v>
      </c>
      <c r="U34" s="35">
        <v>0</v>
      </c>
      <c r="V34" s="35">
        <v>1</v>
      </c>
      <c r="W34" s="35">
        <v>0</v>
      </c>
      <c r="X34" s="35">
        <v>1</v>
      </c>
      <c r="Y34" s="81">
        <v>0</v>
      </c>
      <c r="Z34" s="81">
        <v>0</v>
      </c>
      <c r="AA34" s="81">
        <v>0</v>
      </c>
      <c r="AB34" s="81">
        <v>0</v>
      </c>
      <c r="AC34" s="81">
        <v>0</v>
      </c>
      <c r="AD34" s="81">
        <v>0</v>
      </c>
      <c r="AE34" s="81">
        <v>0</v>
      </c>
      <c r="AF34" s="81">
        <v>0</v>
      </c>
      <c r="AG34" s="81">
        <v>0</v>
      </c>
      <c r="AH34" s="81">
        <v>0</v>
      </c>
      <c r="AI34" s="81">
        <v>0</v>
      </c>
      <c r="AJ34" s="81">
        <v>0</v>
      </c>
      <c r="AK34" s="81">
        <v>0</v>
      </c>
      <c r="AL34" s="81">
        <v>0</v>
      </c>
      <c r="AM34" s="81">
        <v>0</v>
      </c>
      <c r="AN34" s="35">
        <f t="shared" si="3"/>
        <v>787319.03609999991</v>
      </c>
      <c r="AO34" s="35">
        <v>1</v>
      </c>
      <c r="AP34" s="35">
        <f t="shared" si="0"/>
        <v>1</v>
      </c>
      <c r="AQ34" s="35">
        <f t="shared" si="1"/>
        <v>2</v>
      </c>
      <c r="AR34" s="79">
        <f t="shared" si="2"/>
        <v>787319.03609999991</v>
      </c>
      <c r="AS34" s="35">
        <v>1</v>
      </c>
      <c r="AT34" s="35">
        <v>0</v>
      </c>
      <c r="AU34" s="35">
        <v>0</v>
      </c>
      <c r="AV34" s="35">
        <v>0</v>
      </c>
    </row>
    <row r="35" spans="1:48" ht="15">
      <c r="A35" s="35">
        <v>3</v>
      </c>
      <c r="B35" s="35">
        <v>895.90000000000009</v>
      </c>
      <c r="C35" s="80">
        <v>0</v>
      </c>
      <c r="D35" s="80">
        <v>0</v>
      </c>
      <c r="E35" s="80">
        <v>0</v>
      </c>
      <c r="F35" s="80">
        <v>0</v>
      </c>
      <c r="G35" s="80">
        <v>0</v>
      </c>
      <c r="H35" s="80">
        <v>0</v>
      </c>
      <c r="I35" s="80">
        <v>0</v>
      </c>
      <c r="J35" s="80">
        <v>0</v>
      </c>
      <c r="K35" s="80">
        <v>0</v>
      </c>
      <c r="L35" s="80">
        <v>0</v>
      </c>
      <c r="M35" s="80">
        <v>0</v>
      </c>
      <c r="N35" s="80">
        <v>0</v>
      </c>
      <c r="O35" s="80">
        <v>0</v>
      </c>
      <c r="P35" s="80">
        <v>0</v>
      </c>
      <c r="Q35" s="80">
        <v>0</v>
      </c>
      <c r="R35" s="35">
        <v>1</v>
      </c>
      <c r="S35" s="35">
        <v>0</v>
      </c>
      <c r="T35" s="35">
        <v>0</v>
      </c>
      <c r="U35" s="35">
        <v>1</v>
      </c>
      <c r="V35" s="35">
        <v>1</v>
      </c>
      <c r="W35" s="35">
        <v>1</v>
      </c>
      <c r="X35" s="35">
        <v>1</v>
      </c>
      <c r="Y35" s="81">
        <v>0</v>
      </c>
      <c r="Z35" s="81">
        <v>0</v>
      </c>
      <c r="AA35" s="81">
        <v>0</v>
      </c>
      <c r="AB35" s="81">
        <v>0</v>
      </c>
      <c r="AC35" s="81">
        <v>0</v>
      </c>
      <c r="AD35" s="81">
        <v>0</v>
      </c>
      <c r="AE35" s="81">
        <v>0</v>
      </c>
      <c r="AF35" s="81">
        <v>0</v>
      </c>
      <c r="AG35" s="81">
        <v>0</v>
      </c>
      <c r="AH35" s="81">
        <v>0</v>
      </c>
      <c r="AI35" s="81">
        <v>0</v>
      </c>
      <c r="AJ35" s="81">
        <v>0</v>
      </c>
      <c r="AK35" s="81">
        <v>0</v>
      </c>
      <c r="AL35" s="81">
        <v>0</v>
      </c>
      <c r="AM35" s="81">
        <v>0</v>
      </c>
      <c r="AN35" s="35">
        <f t="shared" si="3"/>
        <v>802636.81000000017</v>
      </c>
      <c r="AO35" s="35">
        <v>1</v>
      </c>
      <c r="AP35" s="35">
        <f t="shared" si="0"/>
        <v>2</v>
      </c>
      <c r="AQ35" s="35">
        <f t="shared" si="1"/>
        <v>1</v>
      </c>
      <c r="AR35" s="79">
        <f t="shared" si="2"/>
        <v>802636.81000000017</v>
      </c>
      <c r="AS35" s="35">
        <v>1</v>
      </c>
      <c r="AT35" s="35">
        <v>0</v>
      </c>
      <c r="AU35" s="35">
        <v>0</v>
      </c>
      <c r="AV35" s="35">
        <v>0</v>
      </c>
    </row>
    <row r="36" spans="1:48" ht="15">
      <c r="A36" s="35">
        <v>3</v>
      </c>
      <c r="B36" s="35">
        <v>898.31</v>
      </c>
      <c r="C36" s="80">
        <v>0</v>
      </c>
      <c r="D36" s="80">
        <v>0</v>
      </c>
      <c r="E36" s="80">
        <v>0</v>
      </c>
      <c r="F36" s="80">
        <v>0</v>
      </c>
      <c r="G36" s="80">
        <v>0</v>
      </c>
      <c r="H36" s="80">
        <v>0</v>
      </c>
      <c r="I36" s="80">
        <v>0</v>
      </c>
      <c r="J36" s="80">
        <v>0</v>
      </c>
      <c r="K36" s="80">
        <v>0</v>
      </c>
      <c r="L36" s="80">
        <v>0</v>
      </c>
      <c r="M36" s="80">
        <v>0</v>
      </c>
      <c r="N36" s="80">
        <v>0</v>
      </c>
      <c r="O36" s="80">
        <v>0</v>
      </c>
      <c r="P36" s="80">
        <v>0</v>
      </c>
      <c r="Q36" s="80">
        <v>0</v>
      </c>
      <c r="R36" s="35">
        <v>1</v>
      </c>
      <c r="S36" s="35">
        <v>1</v>
      </c>
      <c r="T36" s="35">
        <v>0</v>
      </c>
      <c r="U36" s="35">
        <v>1</v>
      </c>
      <c r="V36" s="35">
        <v>1</v>
      </c>
      <c r="W36" s="35">
        <v>0</v>
      </c>
      <c r="X36" s="35">
        <v>1</v>
      </c>
      <c r="Y36" s="81">
        <v>0</v>
      </c>
      <c r="Z36" s="81">
        <v>0</v>
      </c>
      <c r="AA36" s="81">
        <v>0</v>
      </c>
      <c r="AB36" s="81">
        <v>0</v>
      </c>
      <c r="AC36" s="81">
        <v>0</v>
      </c>
      <c r="AD36" s="81">
        <v>0</v>
      </c>
      <c r="AE36" s="81">
        <v>0</v>
      </c>
      <c r="AF36" s="81">
        <v>0</v>
      </c>
      <c r="AG36" s="81">
        <v>0</v>
      </c>
      <c r="AH36" s="81">
        <v>0</v>
      </c>
      <c r="AI36" s="81">
        <v>0</v>
      </c>
      <c r="AJ36" s="81">
        <v>0</v>
      </c>
      <c r="AK36" s="81">
        <v>0</v>
      </c>
      <c r="AL36" s="81">
        <v>0</v>
      </c>
      <c r="AM36" s="81">
        <v>0</v>
      </c>
      <c r="AN36" s="35">
        <f t="shared" si="3"/>
        <v>806960.85609999986</v>
      </c>
      <c r="AO36" s="35">
        <v>1</v>
      </c>
      <c r="AP36" s="35">
        <f t="shared" si="0"/>
        <v>1</v>
      </c>
      <c r="AQ36" s="35">
        <f t="shared" si="1"/>
        <v>2</v>
      </c>
      <c r="AR36" s="79">
        <f t="shared" si="2"/>
        <v>806960.85609999986</v>
      </c>
      <c r="AS36" s="35">
        <v>1</v>
      </c>
      <c r="AT36" s="35">
        <v>0</v>
      </c>
      <c r="AU36" s="35">
        <v>0</v>
      </c>
      <c r="AV36" s="35">
        <v>0</v>
      </c>
    </row>
    <row r="37" spans="1:48" ht="15">
      <c r="A37" s="35">
        <v>2</v>
      </c>
      <c r="B37" s="35">
        <v>927.31</v>
      </c>
      <c r="C37" s="80">
        <v>0</v>
      </c>
      <c r="D37" s="80">
        <v>0</v>
      </c>
      <c r="E37" s="80">
        <v>0</v>
      </c>
      <c r="F37" s="80">
        <v>0</v>
      </c>
      <c r="G37" s="80">
        <v>0</v>
      </c>
      <c r="H37" s="80">
        <v>0</v>
      </c>
      <c r="I37" s="80">
        <v>0</v>
      </c>
      <c r="J37" s="80">
        <v>0</v>
      </c>
      <c r="K37" s="80">
        <v>0</v>
      </c>
      <c r="L37" s="80">
        <v>0</v>
      </c>
      <c r="M37" s="80">
        <v>0</v>
      </c>
      <c r="N37" s="80">
        <v>0</v>
      </c>
      <c r="O37" s="80">
        <v>0</v>
      </c>
      <c r="P37" s="80">
        <v>0</v>
      </c>
      <c r="Q37" s="80">
        <v>0</v>
      </c>
      <c r="R37" s="35">
        <v>1</v>
      </c>
      <c r="S37" s="35">
        <v>0</v>
      </c>
      <c r="T37" s="35">
        <v>1</v>
      </c>
      <c r="U37" s="35">
        <v>1</v>
      </c>
      <c r="V37" s="35">
        <v>1</v>
      </c>
      <c r="W37" s="35">
        <v>0</v>
      </c>
      <c r="X37" s="35">
        <v>1</v>
      </c>
      <c r="Y37" s="81">
        <v>0</v>
      </c>
      <c r="Z37" s="81">
        <v>0</v>
      </c>
      <c r="AA37" s="81">
        <v>0</v>
      </c>
      <c r="AB37" s="81">
        <v>0</v>
      </c>
      <c r="AC37" s="81">
        <v>0</v>
      </c>
      <c r="AD37" s="81">
        <v>0</v>
      </c>
      <c r="AE37" s="81">
        <v>0</v>
      </c>
      <c r="AF37" s="81">
        <v>0</v>
      </c>
      <c r="AG37" s="81">
        <v>0</v>
      </c>
      <c r="AH37" s="81">
        <v>0</v>
      </c>
      <c r="AI37" s="81">
        <v>0</v>
      </c>
      <c r="AJ37" s="81">
        <v>0</v>
      </c>
      <c r="AK37" s="81">
        <v>0</v>
      </c>
      <c r="AL37" s="81">
        <v>0</v>
      </c>
      <c r="AM37" s="81">
        <v>0</v>
      </c>
      <c r="AN37" s="35">
        <f t="shared" si="3"/>
        <v>859903.83609999996</v>
      </c>
      <c r="AO37" s="35">
        <v>1</v>
      </c>
      <c r="AP37" s="35">
        <f t="shared" si="0"/>
        <v>2</v>
      </c>
      <c r="AQ37" s="35">
        <f t="shared" si="1"/>
        <v>1</v>
      </c>
      <c r="AR37" s="79">
        <f t="shared" si="2"/>
        <v>859903.83609999996</v>
      </c>
      <c r="AS37" s="35">
        <v>1</v>
      </c>
      <c r="AT37" s="35">
        <v>0</v>
      </c>
      <c r="AU37" s="35">
        <v>0</v>
      </c>
      <c r="AV37" s="35">
        <v>0</v>
      </c>
    </row>
    <row r="38" spans="1:48" ht="15">
      <c r="A38" s="35">
        <v>4</v>
      </c>
      <c r="B38" s="35">
        <v>718.91000000000008</v>
      </c>
      <c r="C38" s="80">
        <v>0</v>
      </c>
      <c r="D38" s="80">
        <v>0</v>
      </c>
      <c r="E38" s="80">
        <v>0</v>
      </c>
      <c r="F38" s="80">
        <v>0</v>
      </c>
      <c r="G38" s="80">
        <v>0</v>
      </c>
      <c r="H38" s="80">
        <v>0</v>
      </c>
      <c r="I38" s="80">
        <v>0</v>
      </c>
      <c r="J38" s="80">
        <v>0</v>
      </c>
      <c r="K38" s="80">
        <v>0</v>
      </c>
      <c r="L38" s="80">
        <v>0</v>
      </c>
      <c r="M38" s="80">
        <v>0</v>
      </c>
      <c r="N38" s="80">
        <v>0</v>
      </c>
      <c r="O38" s="80">
        <v>0</v>
      </c>
      <c r="P38" s="80">
        <v>0</v>
      </c>
      <c r="Q38" s="80">
        <v>0</v>
      </c>
      <c r="R38" s="80">
        <v>0</v>
      </c>
      <c r="S38" s="80">
        <v>0</v>
      </c>
      <c r="T38" s="80">
        <v>0</v>
      </c>
      <c r="U38" s="80">
        <v>0</v>
      </c>
      <c r="V38" s="80">
        <v>0</v>
      </c>
      <c r="W38" s="80">
        <v>0</v>
      </c>
      <c r="X38" s="80">
        <v>0</v>
      </c>
      <c r="Y38" s="35">
        <v>1</v>
      </c>
      <c r="Z38" s="35">
        <v>0</v>
      </c>
      <c r="AA38" s="35">
        <v>1</v>
      </c>
      <c r="AB38" s="35">
        <v>1</v>
      </c>
      <c r="AC38" s="35">
        <v>0</v>
      </c>
      <c r="AD38" s="35">
        <v>0</v>
      </c>
      <c r="AE38" s="35">
        <v>0</v>
      </c>
      <c r="AF38" s="35">
        <v>0</v>
      </c>
      <c r="AG38" s="81">
        <v>0</v>
      </c>
      <c r="AH38" s="81">
        <v>0</v>
      </c>
      <c r="AI38" s="81">
        <v>0</v>
      </c>
      <c r="AJ38" s="81">
        <v>0</v>
      </c>
      <c r="AK38" s="81">
        <v>0</v>
      </c>
      <c r="AL38" s="81">
        <v>0</v>
      </c>
      <c r="AM38" s="81">
        <v>0</v>
      </c>
      <c r="AN38" s="35">
        <f t="shared" si="3"/>
        <v>516831.58810000011</v>
      </c>
      <c r="AO38" s="35">
        <v>1</v>
      </c>
      <c r="AP38" s="35">
        <f t="shared" si="0"/>
        <v>1</v>
      </c>
      <c r="AQ38" s="35">
        <f t="shared" si="1"/>
        <v>1</v>
      </c>
      <c r="AR38" s="79">
        <f t="shared" si="2"/>
        <v>516831.58810000011</v>
      </c>
      <c r="AS38" s="35">
        <v>1</v>
      </c>
      <c r="AT38" s="35">
        <v>0</v>
      </c>
      <c r="AU38" s="35">
        <v>0</v>
      </c>
      <c r="AV38" s="35">
        <v>0</v>
      </c>
    </row>
    <row r="39" spans="1:48" ht="15">
      <c r="A39" s="35">
        <v>5</v>
      </c>
      <c r="B39" s="35">
        <v>761.90000000000009</v>
      </c>
      <c r="C39" s="80">
        <v>0</v>
      </c>
      <c r="D39" s="80">
        <v>0</v>
      </c>
      <c r="E39" s="80">
        <v>0</v>
      </c>
      <c r="F39" s="80">
        <v>0</v>
      </c>
      <c r="G39" s="80">
        <v>0</v>
      </c>
      <c r="H39" s="80">
        <v>0</v>
      </c>
      <c r="I39" s="80">
        <v>0</v>
      </c>
      <c r="J39" s="80">
        <v>0</v>
      </c>
      <c r="K39" s="80">
        <v>0</v>
      </c>
      <c r="L39" s="80">
        <v>0</v>
      </c>
      <c r="M39" s="80">
        <v>0</v>
      </c>
      <c r="N39" s="80">
        <v>0</v>
      </c>
      <c r="O39" s="80">
        <v>0</v>
      </c>
      <c r="P39" s="80">
        <v>0</v>
      </c>
      <c r="Q39" s="80">
        <v>0</v>
      </c>
      <c r="R39" s="80">
        <v>0</v>
      </c>
      <c r="S39" s="80">
        <v>0</v>
      </c>
      <c r="T39" s="80">
        <v>0</v>
      </c>
      <c r="U39" s="80">
        <v>0</v>
      </c>
      <c r="V39" s="80">
        <v>0</v>
      </c>
      <c r="W39" s="80">
        <v>0</v>
      </c>
      <c r="X39" s="80">
        <v>0</v>
      </c>
      <c r="Y39" s="35">
        <v>1</v>
      </c>
      <c r="Z39" s="35">
        <v>1</v>
      </c>
      <c r="AA39" s="35">
        <v>0</v>
      </c>
      <c r="AB39" s="35">
        <v>1</v>
      </c>
      <c r="AC39" s="35">
        <v>1</v>
      </c>
      <c r="AD39" s="35">
        <v>0</v>
      </c>
      <c r="AE39" s="35">
        <v>0</v>
      </c>
      <c r="AF39" s="35">
        <v>0</v>
      </c>
      <c r="AG39" s="81">
        <v>0</v>
      </c>
      <c r="AH39" s="81">
        <v>0</v>
      </c>
      <c r="AI39" s="81">
        <v>0</v>
      </c>
      <c r="AJ39" s="81">
        <v>0</v>
      </c>
      <c r="AK39" s="81">
        <v>0</v>
      </c>
      <c r="AL39" s="81">
        <v>0</v>
      </c>
      <c r="AM39" s="81">
        <v>0</v>
      </c>
      <c r="AN39" s="35">
        <f t="shared" si="3"/>
        <v>580491.6100000001</v>
      </c>
      <c r="AO39" s="35">
        <v>1</v>
      </c>
      <c r="AP39" s="35">
        <f t="shared" si="0"/>
        <v>2</v>
      </c>
      <c r="AQ39" s="35">
        <f t="shared" si="1"/>
        <v>1</v>
      </c>
      <c r="AR39" s="79">
        <f t="shared" si="2"/>
        <v>580491.6100000001</v>
      </c>
      <c r="AS39" s="35">
        <v>1</v>
      </c>
      <c r="AT39" s="35">
        <v>0</v>
      </c>
      <c r="AU39" s="35">
        <v>0</v>
      </c>
      <c r="AV39" s="35">
        <v>0</v>
      </c>
    </row>
    <row r="40" spans="1:48" ht="15">
      <c r="A40" s="35">
        <v>4</v>
      </c>
      <c r="B40" s="35">
        <v>773.90000000000009</v>
      </c>
      <c r="C40" s="80">
        <v>0</v>
      </c>
      <c r="D40" s="80">
        <v>0</v>
      </c>
      <c r="E40" s="80">
        <v>0</v>
      </c>
      <c r="F40" s="80">
        <v>0</v>
      </c>
      <c r="G40" s="80">
        <v>0</v>
      </c>
      <c r="H40" s="80">
        <v>0</v>
      </c>
      <c r="I40" s="80">
        <v>0</v>
      </c>
      <c r="J40" s="80">
        <v>0</v>
      </c>
      <c r="K40" s="80">
        <v>0</v>
      </c>
      <c r="L40" s="80">
        <v>0</v>
      </c>
      <c r="M40" s="80">
        <v>0</v>
      </c>
      <c r="N40" s="80">
        <v>0</v>
      </c>
      <c r="O40" s="80">
        <v>0</v>
      </c>
      <c r="P40" s="80">
        <v>0</v>
      </c>
      <c r="Q40" s="80">
        <v>0</v>
      </c>
      <c r="R40" s="80">
        <v>0</v>
      </c>
      <c r="S40" s="80">
        <v>0</v>
      </c>
      <c r="T40" s="80">
        <v>0</v>
      </c>
      <c r="U40" s="80">
        <v>0</v>
      </c>
      <c r="V40" s="80">
        <v>0</v>
      </c>
      <c r="W40" s="80">
        <v>0</v>
      </c>
      <c r="X40" s="80">
        <v>0</v>
      </c>
      <c r="Y40" s="35">
        <v>1</v>
      </c>
      <c r="Z40" s="35">
        <v>1</v>
      </c>
      <c r="AA40" s="35">
        <v>0</v>
      </c>
      <c r="AB40" s="35">
        <v>1</v>
      </c>
      <c r="AC40" s="35">
        <v>0</v>
      </c>
      <c r="AD40" s="35">
        <v>1</v>
      </c>
      <c r="AE40" s="35">
        <v>0</v>
      </c>
      <c r="AF40" s="35">
        <v>0</v>
      </c>
      <c r="AG40" s="81">
        <v>0</v>
      </c>
      <c r="AH40" s="81">
        <v>0</v>
      </c>
      <c r="AI40" s="81">
        <v>0</v>
      </c>
      <c r="AJ40" s="81">
        <v>0</v>
      </c>
      <c r="AK40" s="81">
        <v>0</v>
      </c>
      <c r="AL40" s="81">
        <v>0</v>
      </c>
      <c r="AM40" s="81">
        <v>0</v>
      </c>
      <c r="AN40" s="35">
        <f t="shared" si="3"/>
        <v>598921.2100000002</v>
      </c>
      <c r="AO40" s="35">
        <v>1</v>
      </c>
      <c r="AP40" s="35">
        <f t="shared" si="0"/>
        <v>2</v>
      </c>
      <c r="AQ40" s="35">
        <f t="shared" si="1"/>
        <v>1</v>
      </c>
      <c r="AR40" s="79">
        <f t="shared" si="2"/>
        <v>598921.2100000002</v>
      </c>
      <c r="AS40" s="35">
        <v>1</v>
      </c>
      <c r="AT40" s="35">
        <v>0</v>
      </c>
      <c r="AU40" s="35">
        <v>0</v>
      </c>
      <c r="AV40" s="35">
        <v>0</v>
      </c>
    </row>
    <row r="41" spans="1:48" ht="15">
      <c r="A41" s="35">
        <v>5</v>
      </c>
      <c r="B41" s="35">
        <v>831.90000000000009</v>
      </c>
      <c r="C41" s="80">
        <v>0</v>
      </c>
      <c r="D41" s="80">
        <v>0</v>
      </c>
      <c r="E41" s="80">
        <v>0</v>
      </c>
      <c r="F41" s="80">
        <v>0</v>
      </c>
      <c r="G41" s="80">
        <v>0</v>
      </c>
      <c r="H41" s="80">
        <v>0</v>
      </c>
      <c r="I41" s="80">
        <v>0</v>
      </c>
      <c r="J41" s="80">
        <v>0</v>
      </c>
      <c r="K41" s="80">
        <v>0</v>
      </c>
      <c r="L41" s="80">
        <v>0</v>
      </c>
      <c r="M41" s="80">
        <v>0</v>
      </c>
      <c r="N41" s="80">
        <v>0</v>
      </c>
      <c r="O41" s="80">
        <v>0</v>
      </c>
      <c r="P41" s="80">
        <v>0</v>
      </c>
      <c r="Q41" s="80">
        <v>0</v>
      </c>
      <c r="R41" s="80">
        <v>0</v>
      </c>
      <c r="S41" s="80">
        <v>0</v>
      </c>
      <c r="T41" s="80">
        <v>0</v>
      </c>
      <c r="U41" s="80">
        <v>0</v>
      </c>
      <c r="V41" s="80">
        <v>0</v>
      </c>
      <c r="W41" s="80">
        <v>0</v>
      </c>
      <c r="X41" s="80">
        <v>0</v>
      </c>
      <c r="Y41" s="35">
        <v>1</v>
      </c>
      <c r="Z41" s="35">
        <v>0</v>
      </c>
      <c r="AA41" s="35">
        <v>1</v>
      </c>
      <c r="AB41" s="35">
        <v>0</v>
      </c>
      <c r="AC41" s="35">
        <v>0</v>
      </c>
      <c r="AD41" s="35">
        <v>1</v>
      </c>
      <c r="AE41" s="35">
        <v>0</v>
      </c>
      <c r="AF41" s="35">
        <v>0</v>
      </c>
      <c r="AG41" s="81">
        <v>0</v>
      </c>
      <c r="AH41" s="81">
        <v>0</v>
      </c>
      <c r="AI41" s="81">
        <v>0</v>
      </c>
      <c r="AJ41" s="81">
        <v>0</v>
      </c>
      <c r="AK41" s="81">
        <v>0</v>
      </c>
      <c r="AL41" s="81">
        <v>0</v>
      </c>
      <c r="AM41" s="81">
        <v>0</v>
      </c>
      <c r="AN41" s="35">
        <f t="shared" si="3"/>
        <v>692057.6100000001</v>
      </c>
      <c r="AO41" s="35">
        <v>1</v>
      </c>
      <c r="AP41" s="35">
        <f t="shared" si="0"/>
        <v>2</v>
      </c>
      <c r="AQ41" s="35">
        <f t="shared" si="1"/>
        <v>0</v>
      </c>
      <c r="AR41" s="79">
        <f t="shared" si="2"/>
        <v>692057.6100000001</v>
      </c>
      <c r="AS41" s="35">
        <v>1</v>
      </c>
      <c r="AT41" s="35">
        <v>0</v>
      </c>
      <c r="AU41" s="35">
        <v>0</v>
      </c>
      <c r="AV41" s="35">
        <v>0</v>
      </c>
    </row>
    <row r="42" spans="1:48" ht="15">
      <c r="A42" s="35">
        <v>6</v>
      </c>
      <c r="B42" s="35">
        <v>843.90000000000009</v>
      </c>
      <c r="C42" s="80">
        <v>0</v>
      </c>
      <c r="D42" s="80">
        <v>0</v>
      </c>
      <c r="E42" s="80">
        <v>0</v>
      </c>
      <c r="F42" s="80">
        <v>0</v>
      </c>
      <c r="G42" s="80">
        <v>0</v>
      </c>
      <c r="H42" s="80">
        <v>0</v>
      </c>
      <c r="I42" s="80">
        <v>0</v>
      </c>
      <c r="J42" s="80">
        <v>0</v>
      </c>
      <c r="K42" s="80">
        <v>0</v>
      </c>
      <c r="L42" s="80">
        <v>0</v>
      </c>
      <c r="M42" s="80">
        <v>0</v>
      </c>
      <c r="N42" s="80">
        <v>0</v>
      </c>
      <c r="O42" s="80">
        <v>0</v>
      </c>
      <c r="P42" s="80">
        <v>0</v>
      </c>
      <c r="Q42" s="80">
        <v>0</v>
      </c>
      <c r="R42" s="80">
        <v>0</v>
      </c>
      <c r="S42" s="80">
        <v>0</v>
      </c>
      <c r="T42" s="80">
        <v>0</v>
      </c>
      <c r="U42" s="80">
        <v>0</v>
      </c>
      <c r="V42" s="80">
        <v>0</v>
      </c>
      <c r="W42" s="80">
        <v>0</v>
      </c>
      <c r="X42" s="80">
        <v>0</v>
      </c>
      <c r="Y42" s="35">
        <v>1</v>
      </c>
      <c r="Z42" s="35">
        <v>1</v>
      </c>
      <c r="AA42" s="35">
        <v>0</v>
      </c>
      <c r="AB42" s="35">
        <v>0</v>
      </c>
      <c r="AC42" s="35">
        <v>0</v>
      </c>
      <c r="AD42" s="35">
        <v>1</v>
      </c>
      <c r="AE42" s="35">
        <v>1</v>
      </c>
      <c r="AF42" s="35">
        <v>0</v>
      </c>
      <c r="AG42" s="81">
        <v>0</v>
      </c>
      <c r="AH42" s="81">
        <v>0</v>
      </c>
      <c r="AI42" s="81">
        <v>0</v>
      </c>
      <c r="AJ42" s="81">
        <v>0</v>
      </c>
      <c r="AK42" s="81">
        <v>0</v>
      </c>
      <c r="AL42" s="81">
        <v>0</v>
      </c>
      <c r="AM42" s="81">
        <v>0</v>
      </c>
      <c r="AN42" s="35">
        <f t="shared" si="3"/>
        <v>712167.2100000002</v>
      </c>
      <c r="AO42" s="35">
        <v>1</v>
      </c>
      <c r="AP42" s="35">
        <f t="shared" si="0"/>
        <v>3</v>
      </c>
      <c r="AQ42" s="35">
        <f t="shared" si="1"/>
        <v>0</v>
      </c>
      <c r="AR42" s="79">
        <f t="shared" si="2"/>
        <v>712167.2100000002</v>
      </c>
      <c r="AS42" s="35">
        <v>1</v>
      </c>
      <c r="AT42" s="35">
        <v>0</v>
      </c>
      <c r="AU42" s="35">
        <v>0</v>
      </c>
      <c r="AV42" s="35">
        <v>0</v>
      </c>
    </row>
    <row r="43" spans="1:48" ht="15">
      <c r="A43" s="35">
        <v>4</v>
      </c>
      <c r="B43" s="35">
        <v>886.8900000000001</v>
      </c>
      <c r="C43" s="80">
        <v>0</v>
      </c>
      <c r="D43" s="80">
        <v>0</v>
      </c>
      <c r="E43" s="80">
        <v>0</v>
      </c>
      <c r="F43" s="80">
        <v>0</v>
      </c>
      <c r="G43" s="80">
        <v>0</v>
      </c>
      <c r="H43" s="80">
        <v>0</v>
      </c>
      <c r="I43" s="80">
        <v>0</v>
      </c>
      <c r="J43" s="80">
        <v>0</v>
      </c>
      <c r="K43" s="80">
        <v>0</v>
      </c>
      <c r="L43" s="80">
        <v>0</v>
      </c>
      <c r="M43" s="80">
        <v>0</v>
      </c>
      <c r="N43" s="80">
        <v>0</v>
      </c>
      <c r="O43" s="80">
        <v>0</v>
      </c>
      <c r="P43" s="80">
        <v>0</v>
      </c>
      <c r="Q43" s="80">
        <v>0</v>
      </c>
      <c r="R43" s="80">
        <v>0</v>
      </c>
      <c r="S43" s="80">
        <v>0</v>
      </c>
      <c r="T43" s="80">
        <v>0</v>
      </c>
      <c r="U43" s="80">
        <v>0</v>
      </c>
      <c r="V43" s="80">
        <v>0</v>
      </c>
      <c r="W43" s="80">
        <v>0</v>
      </c>
      <c r="X43" s="80">
        <v>0</v>
      </c>
      <c r="Y43" s="35">
        <v>1</v>
      </c>
      <c r="Z43" s="35">
        <v>0</v>
      </c>
      <c r="AA43" s="35">
        <v>0</v>
      </c>
      <c r="AB43" s="35">
        <v>0</v>
      </c>
      <c r="AC43" s="35">
        <v>1</v>
      </c>
      <c r="AD43" s="35">
        <v>1</v>
      </c>
      <c r="AE43" s="35">
        <v>1</v>
      </c>
      <c r="AF43" s="35">
        <v>0</v>
      </c>
      <c r="AG43" s="81">
        <v>0</v>
      </c>
      <c r="AH43" s="81">
        <v>0</v>
      </c>
      <c r="AI43" s="81">
        <v>0</v>
      </c>
      <c r="AJ43" s="81">
        <v>0</v>
      </c>
      <c r="AK43" s="81">
        <v>0</v>
      </c>
      <c r="AL43" s="81">
        <v>0</v>
      </c>
      <c r="AM43" s="81">
        <v>0</v>
      </c>
      <c r="AN43" s="35">
        <f t="shared" si="3"/>
        <v>786573.87210000015</v>
      </c>
      <c r="AO43" s="35">
        <v>1</v>
      </c>
      <c r="AP43" s="35">
        <f t="shared" si="0"/>
        <v>3</v>
      </c>
      <c r="AQ43" s="35">
        <f t="shared" si="1"/>
        <v>0</v>
      </c>
      <c r="AR43" s="79">
        <f t="shared" si="2"/>
        <v>786573.87210000015</v>
      </c>
      <c r="AS43" s="35">
        <v>1</v>
      </c>
      <c r="AT43" s="35">
        <v>0</v>
      </c>
      <c r="AU43" s="35">
        <v>0</v>
      </c>
      <c r="AV43" s="35">
        <v>0</v>
      </c>
    </row>
    <row r="44" spans="1:48" ht="15">
      <c r="A44" s="35">
        <v>4</v>
      </c>
      <c r="B44" s="35">
        <v>789.91000000000008</v>
      </c>
      <c r="C44" s="80">
        <v>0</v>
      </c>
      <c r="D44" s="80">
        <v>0</v>
      </c>
      <c r="E44" s="80">
        <v>0</v>
      </c>
      <c r="F44" s="80">
        <v>0</v>
      </c>
      <c r="G44" s="80">
        <v>0</v>
      </c>
      <c r="H44" s="80">
        <v>0</v>
      </c>
      <c r="I44" s="80">
        <v>0</v>
      </c>
      <c r="J44" s="80">
        <v>0</v>
      </c>
      <c r="K44" s="80">
        <v>0</v>
      </c>
      <c r="L44" s="80">
        <v>0</v>
      </c>
      <c r="M44" s="80">
        <v>0</v>
      </c>
      <c r="N44" s="80">
        <v>0</v>
      </c>
      <c r="O44" s="80">
        <v>0</v>
      </c>
      <c r="P44" s="80">
        <v>0</v>
      </c>
      <c r="Q44" s="80">
        <v>0</v>
      </c>
      <c r="R44" s="80">
        <v>0</v>
      </c>
      <c r="S44" s="80">
        <v>0</v>
      </c>
      <c r="T44" s="80">
        <v>0</v>
      </c>
      <c r="U44" s="80">
        <v>0</v>
      </c>
      <c r="V44" s="80">
        <v>0</v>
      </c>
      <c r="W44" s="80">
        <v>0</v>
      </c>
      <c r="X44" s="80">
        <v>0</v>
      </c>
      <c r="Y44" s="35">
        <v>1</v>
      </c>
      <c r="Z44" s="35">
        <v>0</v>
      </c>
      <c r="AA44" s="35">
        <v>1</v>
      </c>
      <c r="AB44" s="35">
        <v>1</v>
      </c>
      <c r="AC44" s="35">
        <v>0</v>
      </c>
      <c r="AD44" s="35">
        <v>0</v>
      </c>
      <c r="AE44" s="35">
        <v>0</v>
      </c>
      <c r="AF44" s="35">
        <v>1</v>
      </c>
      <c r="AG44" s="81">
        <v>0</v>
      </c>
      <c r="AH44" s="81">
        <v>0</v>
      </c>
      <c r="AI44" s="81">
        <v>0</v>
      </c>
      <c r="AJ44" s="81">
        <v>0</v>
      </c>
      <c r="AK44" s="81">
        <v>0</v>
      </c>
      <c r="AL44" s="81">
        <v>0</v>
      </c>
      <c r="AM44" s="81">
        <v>0</v>
      </c>
      <c r="AN44" s="35">
        <f t="shared" si="3"/>
        <v>623957.80810000014</v>
      </c>
      <c r="AO44" s="35">
        <v>1</v>
      </c>
      <c r="AP44" s="35">
        <f t="shared" si="0"/>
        <v>1</v>
      </c>
      <c r="AQ44" s="35">
        <f t="shared" si="1"/>
        <v>1</v>
      </c>
      <c r="AR44" s="79">
        <f t="shared" si="2"/>
        <v>623957.80810000014</v>
      </c>
      <c r="AS44" s="35">
        <v>1</v>
      </c>
      <c r="AT44" s="35">
        <v>0</v>
      </c>
      <c r="AU44" s="35">
        <v>0</v>
      </c>
      <c r="AV44" s="35">
        <v>0</v>
      </c>
    </row>
    <row r="45" spans="1:48" ht="15">
      <c r="A45" s="35">
        <v>3</v>
      </c>
      <c r="B45" s="35">
        <v>832.90000000000009</v>
      </c>
      <c r="C45" s="80">
        <v>0</v>
      </c>
      <c r="D45" s="80">
        <v>0</v>
      </c>
      <c r="E45" s="80">
        <v>0</v>
      </c>
      <c r="F45" s="80">
        <v>0</v>
      </c>
      <c r="G45" s="80">
        <v>0</v>
      </c>
      <c r="H45" s="80">
        <v>0</v>
      </c>
      <c r="I45" s="80">
        <v>0</v>
      </c>
      <c r="J45" s="80">
        <v>0</v>
      </c>
      <c r="K45" s="80">
        <v>0</v>
      </c>
      <c r="L45" s="80">
        <v>0</v>
      </c>
      <c r="M45" s="80">
        <v>0</v>
      </c>
      <c r="N45" s="80">
        <v>0</v>
      </c>
      <c r="O45" s="80">
        <v>0</v>
      </c>
      <c r="P45" s="80">
        <v>0</v>
      </c>
      <c r="Q45" s="80">
        <v>0</v>
      </c>
      <c r="R45" s="80">
        <v>0</v>
      </c>
      <c r="S45" s="80">
        <v>0</v>
      </c>
      <c r="T45" s="80">
        <v>0</v>
      </c>
      <c r="U45" s="80">
        <v>0</v>
      </c>
      <c r="V45" s="80">
        <v>0</v>
      </c>
      <c r="W45" s="80">
        <v>0</v>
      </c>
      <c r="X45" s="80">
        <v>0</v>
      </c>
      <c r="Y45" s="35">
        <v>1</v>
      </c>
      <c r="Z45" s="35">
        <v>1</v>
      </c>
      <c r="AA45" s="35">
        <v>0</v>
      </c>
      <c r="AB45" s="35">
        <v>1</v>
      </c>
      <c r="AC45" s="35">
        <v>1</v>
      </c>
      <c r="AD45" s="35">
        <v>0</v>
      </c>
      <c r="AE45" s="35">
        <v>0</v>
      </c>
      <c r="AF45" s="35">
        <v>1</v>
      </c>
      <c r="AG45" s="81">
        <v>0</v>
      </c>
      <c r="AH45" s="81">
        <v>0</v>
      </c>
      <c r="AI45" s="81">
        <v>0</v>
      </c>
      <c r="AJ45" s="81">
        <v>0</v>
      </c>
      <c r="AK45" s="81">
        <v>0</v>
      </c>
      <c r="AL45" s="81">
        <v>0</v>
      </c>
      <c r="AM45" s="81">
        <v>0</v>
      </c>
      <c r="AN45" s="35">
        <f t="shared" si="3"/>
        <v>693722.41000000015</v>
      </c>
      <c r="AO45" s="35">
        <v>1</v>
      </c>
      <c r="AP45" s="35">
        <f t="shared" si="0"/>
        <v>2</v>
      </c>
      <c r="AQ45" s="35">
        <f t="shared" si="1"/>
        <v>1</v>
      </c>
      <c r="AR45" s="79">
        <f t="shared" si="2"/>
        <v>693722.41000000015</v>
      </c>
      <c r="AS45" s="35">
        <v>1</v>
      </c>
      <c r="AT45" s="35">
        <v>0</v>
      </c>
      <c r="AU45" s="35">
        <v>0</v>
      </c>
      <c r="AV45" s="35">
        <v>0</v>
      </c>
    </row>
    <row r="46" spans="1:48" ht="15">
      <c r="A46" s="35">
        <v>3</v>
      </c>
      <c r="B46" s="35">
        <v>844.90000000000009</v>
      </c>
      <c r="C46" s="80">
        <v>0</v>
      </c>
      <c r="D46" s="80">
        <v>0</v>
      </c>
      <c r="E46" s="80">
        <v>0</v>
      </c>
      <c r="F46" s="80">
        <v>0</v>
      </c>
      <c r="G46" s="80">
        <v>0</v>
      </c>
      <c r="H46" s="80">
        <v>0</v>
      </c>
      <c r="I46" s="80">
        <v>0</v>
      </c>
      <c r="J46" s="80">
        <v>0</v>
      </c>
      <c r="K46" s="80">
        <v>0</v>
      </c>
      <c r="L46" s="80">
        <v>0</v>
      </c>
      <c r="M46" s="80">
        <v>0</v>
      </c>
      <c r="N46" s="80">
        <v>0</v>
      </c>
      <c r="O46" s="80">
        <v>0</v>
      </c>
      <c r="P46" s="80">
        <v>0</v>
      </c>
      <c r="Q46" s="80">
        <v>0</v>
      </c>
      <c r="R46" s="80">
        <v>0</v>
      </c>
      <c r="S46" s="80">
        <v>0</v>
      </c>
      <c r="T46" s="80">
        <v>0</v>
      </c>
      <c r="U46" s="80">
        <v>0</v>
      </c>
      <c r="V46" s="80">
        <v>0</v>
      </c>
      <c r="W46" s="80">
        <v>0</v>
      </c>
      <c r="X46" s="80">
        <v>0</v>
      </c>
      <c r="Y46" s="35">
        <v>1</v>
      </c>
      <c r="Z46" s="35">
        <v>1</v>
      </c>
      <c r="AA46" s="35">
        <v>0</v>
      </c>
      <c r="AB46" s="35">
        <v>1</v>
      </c>
      <c r="AC46" s="35">
        <v>0</v>
      </c>
      <c r="AD46" s="35">
        <v>1</v>
      </c>
      <c r="AE46" s="35">
        <v>0</v>
      </c>
      <c r="AF46" s="35">
        <v>1</v>
      </c>
      <c r="AG46" s="81">
        <v>0</v>
      </c>
      <c r="AH46" s="81">
        <v>0</v>
      </c>
      <c r="AI46" s="81">
        <v>0</v>
      </c>
      <c r="AJ46" s="81">
        <v>0</v>
      </c>
      <c r="AK46" s="81">
        <v>0</v>
      </c>
      <c r="AL46" s="81">
        <v>0</v>
      </c>
      <c r="AM46" s="81">
        <v>0</v>
      </c>
      <c r="AN46" s="35">
        <f t="shared" si="3"/>
        <v>713856.01000000013</v>
      </c>
      <c r="AO46" s="35">
        <v>1</v>
      </c>
      <c r="AP46" s="35">
        <f t="shared" si="0"/>
        <v>2</v>
      </c>
      <c r="AQ46" s="35">
        <f t="shared" si="1"/>
        <v>1</v>
      </c>
      <c r="AR46" s="79">
        <f t="shared" si="2"/>
        <v>713856.01000000013</v>
      </c>
      <c r="AS46" s="35">
        <v>1</v>
      </c>
      <c r="AT46" s="35">
        <v>0</v>
      </c>
      <c r="AU46" s="35">
        <v>0</v>
      </c>
      <c r="AV46" s="35">
        <v>0</v>
      </c>
    </row>
    <row r="47" spans="1:48" ht="15">
      <c r="A47" s="35">
        <v>4</v>
      </c>
      <c r="B47" s="35">
        <v>902.90000000000009</v>
      </c>
      <c r="C47" s="80">
        <v>0</v>
      </c>
      <c r="D47" s="80">
        <v>0</v>
      </c>
      <c r="E47" s="80">
        <v>0</v>
      </c>
      <c r="F47" s="80">
        <v>0</v>
      </c>
      <c r="G47" s="80">
        <v>0</v>
      </c>
      <c r="H47" s="80">
        <v>0</v>
      </c>
      <c r="I47" s="80">
        <v>0</v>
      </c>
      <c r="J47" s="80">
        <v>0</v>
      </c>
      <c r="K47" s="80">
        <v>0</v>
      </c>
      <c r="L47" s="80">
        <v>0</v>
      </c>
      <c r="M47" s="80">
        <v>0</v>
      </c>
      <c r="N47" s="80">
        <v>0</v>
      </c>
      <c r="O47" s="80">
        <v>0</v>
      </c>
      <c r="P47" s="80">
        <v>0</v>
      </c>
      <c r="Q47" s="80">
        <v>0</v>
      </c>
      <c r="R47" s="80">
        <v>0</v>
      </c>
      <c r="S47" s="80">
        <v>0</v>
      </c>
      <c r="T47" s="80">
        <v>0</v>
      </c>
      <c r="U47" s="80">
        <v>0</v>
      </c>
      <c r="V47" s="80">
        <v>0</v>
      </c>
      <c r="W47" s="80">
        <v>0</v>
      </c>
      <c r="X47" s="80">
        <v>0</v>
      </c>
      <c r="Y47" s="35">
        <v>1</v>
      </c>
      <c r="Z47" s="35">
        <v>0</v>
      </c>
      <c r="AA47" s="35">
        <v>1</v>
      </c>
      <c r="AB47" s="35">
        <v>0</v>
      </c>
      <c r="AC47" s="35">
        <v>0</v>
      </c>
      <c r="AD47" s="35">
        <v>1</v>
      </c>
      <c r="AE47" s="35">
        <v>0</v>
      </c>
      <c r="AF47" s="35">
        <v>1</v>
      </c>
      <c r="AG47" s="81">
        <v>0</v>
      </c>
      <c r="AH47" s="81">
        <v>0</v>
      </c>
      <c r="AI47" s="81">
        <v>0</v>
      </c>
      <c r="AJ47" s="81">
        <v>0</v>
      </c>
      <c r="AK47" s="81">
        <v>0</v>
      </c>
      <c r="AL47" s="81">
        <v>0</v>
      </c>
      <c r="AM47" s="81">
        <v>0</v>
      </c>
      <c r="AN47" s="35">
        <f t="shared" si="3"/>
        <v>815228.41000000015</v>
      </c>
      <c r="AO47" s="35">
        <v>1</v>
      </c>
      <c r="AP47" s="35">
        <f t="shared" si="0"/>
        <v>2</v>
      </c>
      <c r="AQ47" s="35">
        <f t="shared" si="1"/>
        <v>0</v>
      </c>
      <c r="AR47" s="79">
        <f t="shared" si="2"/>
        <v>815228.41000000015</v>
      </c>
      <c r="AS47" s="35">
        <v>1</v>
      </c>
      <c r="AT47" s="35">
        <v>0</v>
      </c>
      <c r="AU47" s="35">
        <v>0</v>
      </c>
      <c r="AV47" s="35">
        <v>0</v>
      </c>
    </row>
    <row r="48" spans="1:48" ht="15">
      <c r="A48" s="35">
        <v>4</v>
      </c>
      <c r="B48" s="35">
        <v>914.90000000000009</v>
      </c>
      <c r="C48" s="80">
        <v>0</v>
      </c>
      <c r="D48" s="80">
        <v>0</v>
      </c>
      <c r="E48" s="80">
        <v>0</v>
      </c>
      <c r="F48" s="80">
        <v>0</v>
      </c>
      <c r="G48" s="80">
        <v>0</v>
      </c>
      <c r="H48" s="80">
        <v>0</v>
      </c>
      <c r="I48" s="80">
        <v>0</v>
      </c>
      <c r="J48" s="80">
        <v>0</v>
      </c>
      <c r="K48" s="80">
        <v>0</v>
      </c>
      <c r="L48" s="80">
        <v>0</v>
      </c>
      <c r="M48" s="80">
        <v>0</v>
      </c>
      <c r="N48" s="80">
        <v>0</v>
      </c>
      <c r="O48" s="80">
        <v>0</v>
      </c>
      <c r="P48" s="80">
        <v>0</v>
      </c>
      <c r="Q48" s="80">
        <v>0</v>
      </c>
      <c r="R48" s="80">
        <v>0</v>
      </c>
      <c r="S48" s="80">
        <v>0</v>
      </c>
      <c r="T48" s="80">
        <v>0</v>
      </c>
      <c r="U48" s="80">
        <v>0</v>
      </c>
      <c r="V48" s="80">
        <v>0</v>
      </c>
      <c r="W48" s="80">
        <v>0</v>
      </c>
      <c r="X48" s="80">
        <v>0</v>
      </c>
      <c r="Y48" s="35">
        <v>1</v>
      </c>
      <c r="Z48" s="35">
        <v>1</v>
      </c>
      <c r="AA48" s="35">
        <v>0</v>
      </c>
      <c r="AB48" s="35">
        <v>0</v>
      </c>
      <c r="AC48" s="35">
        <v>0</v>
      </c>
      <c r="AD48" s="35">
        <v>1</v>
      </c>
      <c r="AE48" s="35">
        <v>1</v>
      </c>
      <c r="AF48" s="35">
        <v>1</v>
      </c>
      <c r="AG48" s="81">
        <v>0</v>
      </c>
      <c r="AH48" s="81">
        <v>0</v>
      </c>
      <c r="AI48" s="81">
        <v>0</v>
      </c>
      <c r="AJ48" s="81">
        <v>0</v>
      </c>
      <c r="AK48" s="81">
        <v>0</v>
      </c>
      <c r="AL48" s="81">
        <v>0</v>
      </c>
      <c r="AM48" s="81">
        <v>0</v>
      </c>
      <c r="AN48" s="35">
        <f t="shared" si="3"/>
        <v>837042.01000000013</v>
      </c>
      <c r="AO48" s="35">
        <v>1</v>
      </c>
      <c r="AP48" s="35">
        <f t="shared" si="0"/>
        <v>3</v>
      </c>
      <c r="AQ48" s="35">
        <f t="shared" si="1"/>
        <v>0</v>
      </c>
      <c r="AR48" s="79">
        <f t="shared" si="2"/>
        <v>837042.01000000013</v>
      </c>
      <c r="AS48" s="35">
        <v>1</v>
      </c>
      <c r="AT48" s="35">
        <v>0</v>
      </c>
      <c r="AU48" s="35">
        <v>0</v>
      </c>
      <c r="AV48" s="35">
        <v>0</v>
      </c>
    </row>
    <row r="49" spans="1:48" ht="15">
      <c r="A49" s="35">
        <v>3</v>
      </c>
      <c r="B49" s="35">
        <v>957.8900000000001</v>
      </c>
      <c r="C49" s="80">
        <v>0</v>
      </c>
      <c r="D49" s="80">
        <v>0</v>
      </c>
      <c r="E49" s="80">
        <v>0</v>
      </c>
      <c r="F49" s="80">
        <v>0</v>
      </c>
      <c r="G49" s="80">
        <v>0</v>
      </c>
      <c r="H49" s="80">
        <v>0</v>
      </c>
      <c r="I49" s="80">
        <v>0</v>
      </c>
      <c r="J49" s="80">
        <v>0</v>
      </c>
      <c r="K49" s="80">
        <v>0</v>
      </c>
      <c r="L49" s="80">
        <v>0</v>
      </c>
      <c r="M49" s="80">
        <v>0</v>
      </c>
      <c r="N49" s="80">
        <v>0</v>
      </c>
      <c r="O49" s="80">
        <v>0</v>
      </c>
      <c r="P49" s="80">
        <v>0</v>
      </c>
      <c r="Q49" s="80">
        <v>0</v>
      </c>
      <c r="R49" s="80">
        <v>0</v>
      </c>
      <c r="S49" s="80">
        <v>0</v>
      </c>
      <c r="T49" s="80">
        <v>0</v>
      </c>
      <c r="U49" s="80">
        <v>0</v>
      </c>
      <c r="V49" s="80">
        <v>0</v>
      </c>
      <c r="W49" s="80">
        <v>0</v>
      </c>
      <c r="X49" s="80">
        <v>0</v>
      </c>
      <c r="Y49" s="35">
        <v>1</v>
      </c>
      <c r="Z49" s="35">
        <v>0</v>
      </c>
      <c r="AA49" s="35">
        <v>0</v>
      </c>
      <c r="AB49" s="35">
        <v>0</v>
      </c>
      <c r="AC49" s="35">
        <v>1</v>
      </c>
      <c r="AD49" s="35">
        <v>1</v>
      </c>
      <c r="AE49" s="35">
        <v>1</v>
      </c>
      <c r="AF49" s="35">
        <v>1</v>
      </c>
      <c r="AG49" s="81">
        <v>0</v>
      </c>
      <c r="AH49" s="81">
        <v>0</v>
      </c>
      <c r="AI49" s="81">
        <v>0</v>
      </c>
      <c r="AJ49" s="81">
        <v>0</v>
      </c>
      <c r="AK49" s="81">
        <v>0</v>
      </c>
      <c r="AL49" s="81">
        <v>0</v>
      </c>
      <c r="AM49" s="81">
        <v>0</v>
      </c>
      <c r="AN49" s="35">
        <f t="shared" si="3"/>
        <v>917553.25210000016</v>
      </c>
      <c r="AO49" s="35">
        <v>1</v>
      </c>
      <c r="AP49" s="35">
        <f t="shared" si="0"/>
        <v>3</v>
      </c>
      <c r="AQ49" s="35">
        <f t="shared" si="1"/>
        <v>0</v>
      </c>
      <c r="AR49" s="79">
        <f t="shared" si="2"/>
        <v>917553.25210000016</v>
      </c>
      <c r="AS49" s="35">
        <v>1</v>
      </c>
      <c r="AT49" s="35">
        <v>0</v>
      </c>
      <c r="AU49" s="35">
        <v>0</v>
      </c>
      <c r="AV49" s="35">
        <v>0</v>
      </c>
    </row>
    <row r="50" spans="1:48" ht="15">
      <c r="A50" s="35">
        <v>5</v>
      </c>
      <c r="B50" s="35">
        <v>769</v>
      </c>
      <c r="C50" s="80">
        <v>0</v>
      </c>
      <c r="D50" s="80">
        <v>0</v>
      </c>
      <c r="E50" s="80">
        <v>0</v>
      </c>
      <c r="F50" s="80">
        <v>0</v>
      </c>
      <c r="G50" s="80">
        <v>0</v>
      </c>
      <c r="H50" s="80">
        <v>0</v>
      </c>
      <c r="I50" s="80">
        <v>0</v>
      </c>
      <c r="J50" s="80">
        <v>0</v>
      </c>
      <c r="K50" s="80">
        <v>0</v>
      </c>
      <c r="L50" s="80">
        <v>0</v>
      </c>
      <c r="M50" s="80">
        <v>0</v>
      </c>
      <c r="N50" s="80">
        <v>0</v>
      </c>
      <c r="O50" s="80">
        <v>0</v>
      </c>
      <c r="P50" s="80">
        <v>0</v>
      </c>
      <c r="Q50" s="80">
        <v>0</v>
      </c>
      <c r="R50" s="80">
        <v>0</v>
      </c>
      <c r="S50" s="80">
        <v>0</v>
      </c>
      <c r="T50" s="80">
        <v>0</v>
      </c>
      <c r="U50" s="80">
        <v>0</v>
      </c>
      <c r="V50" s="80">
        <v>0</v>
      </c>
      <c r="W50" s="80">
        <v>0</v>
      </c>
      <c r="X50" s="80">
        <v>0</v>
      </c>
      <c r="Y50" s="80">
        <v>0</v>
      </c>
      <c r="Z50" s="80">
        <v>0</v>
      </c>
      <c r="AA50" s="80">
        <v>0</v>
      </c>
      <c r="AB50" s="80">
        <v>0</v>
      </c>
      <c r="AC50" s="80">
        <v>0</v>
      </c>
      <c r="AD50" s="80">
        <v>0</v>
      </c>
      <c r="AE50" s="80">
        <v>0</v>
      </c>
      <c r="AF50" s="80">
        <v>0</v>
      </c>
      <c r="AG50" s="35">
        <v>1</v>
      </c>
      <c r="AH50" s="35">
        <v>1</v>
      </c>
      <c r="AI50" s="35">
        <v>1</v>
      </c>
      <c r="AJ50" s="35">
        <v>1</v>
      </c>
      <c r="AK50" s="35">
        <v>0</v>
      </c>
      <c r="AL50" s="35">
        <v>0</v>
      </c>
      <c r="AM50" s="35">
        <v>0</v>
      </c>
      <c r="AN50" s="35">
        <f t="shared" si="3"/>
        <v>591361</v>
      </c>
      <c r="AO50" s="35">
        <v>1</v>
      </c>
      <c r="AP50" s="35">
        <f t="shared" si="0"/>
        <v>0</v>
      </c>
      <c r="AQ50" s="35">
        <f t="shared" si="1"/>
        <v>3</v>
      </c>
      <c r="AR50" s="79">
        <f t="shared" si="2"/>
        <v>591361</v>
      </c>
      <c r="AS50" s="35">
        <v>1</v>
      </c>
      <c r="AT50" s="35">
        <v>0</v>
      </c>
      <c r="AU50" s="35">
        <v>0</v>
      </c>
      <c r="AV50" s="35">
        <v>0</v>
      </c>
    </row>
    <row r="51" spans="1:48" ht="15">
      <c r="A51" s="35">
        <v>4</v>
      </c>
      <c r="B51" s="35">
        <v>769</v>
      </c>
      <c r="C51" s="80">
        <v>0</v>
      </c>
      <c r="D51" s="80">
        <v>0</v>
      </c>
      <c r="E51" s="80">
        <v>0</v>
      </c>
      <c r="F51" s="80">
        <v>0</v>
      </c>
      <c r="G51" s="80">
        <v>0</v>
      </c>
      <c r="H51" s="80">
        <v>0</v>
      </c>
      <c r="I51" s="80">
        <v>0</v>
      </c>
      <c r="J51" s="80">
        <v>0</v>
      </c>
      <c r="K51" s="80">
        <v>0</v>
      </c>
      <c r="L51" s="80">
        <v>0</v>
      </c>
      <c r="M51" s="80">
        <v>0</v>
      </c>
      <c r="N51" s="80">
        <v>0</v>
      </c>
      <c r="O51" s="80">
        <v>0</v>
      </c>
      <c r="P51" s="80">
        <v>0</v>
      </c>
      <c r="Q51" s="80">
        <v>0</v>
      </c>
      <c r="R51" s="80">
        <v>0</v>
      </c>
      <c r="S51" s="80">
        <v>0</v>
      </c>
      <c r="T51" s="80">
        <v>0</v>
      </c>
      <c r="U51" s="80">
        <v>0</v>
      </c>
      <c r="V51" s="80">
        <v>0</v>
      </c>
      <c r="W51" s="80">
        <v>0</v>
      </c>
      <c r="X51" s="80">
        <v>0</v>
      </c>
      <c r="Y51" s="80">
        <v>0</v>
      </c>
      <c r="Z51" s="80">
        <v>0</v>
      </c>
      <c r="AA51" s="80">
        <v>0</v>
      </c>
      <c r="AB51" s="80">
        <v>0</v>
      </c>
      <c r="AC51" s="80">
        <v>0</v>
      </c>
      <c r="AD51" s="80">
        <v>0</v>
      </c>
      <c r="AE51" s="80">
        <v>0</v>
      </c>
      <c r="AF51" s="80">
        <v>0</v>
      </c>
      <c r="AG51" s="35">
        <v>1</v>
      </c>
      <c r="AH51" s="35">
        <v>1</v>
      </c>
      <c r="AI51" s="35">
        <v>1</v>
      </c>
      <c r="AJ51" s="35">
        <v>0</v>
      </c>
      <c r="AK51" s="35">
        <v>1</v>
      </c>
      <c r="AL51" s="35">
        <v>0</v>
      </c>
      <c r="AM51" s="35">
        <v>0</v>
      </c>
      <c r="AN51" s="35">
        <f t="shared" si="3"/>
        <v>591361</v>
      </c>
      <c r="AO51" s="35">
        <v>1</v>
      </c>
      <c r="AP51" s="35">
        <f t="shared" si="0"/>
        <v>0</v>
      </c>
      <c r="AQ51" s="35">
        <f t="shared" si="1"/>
        <v>3</v>
      </c>
      <c r="AR51" s="79">
        <f t="shared" si="2"/>
        <v>591361</v>
      </c>
      <c r="AS51" s="35">
        <v>1</v>
      </c>
      <c r="AT51" s="35">
        <v>0</v>
      </c>
      <c r="AU51" s="35">
        <v>0</v>
      </c>
      <c r="AV51" s="35">
        <v>0</v>
      </c>
    </row>
    <row r="52" spans="1:48" ht="15">
      <c r="A52" s="35">
        <v>5</v>
      </c>
      <c r="B52" s="35">
        <v>814</v>
      </c>
      <c r="C52" s="80">
        <v>0</v>
      </c>
      <c r="D52" s="80">
        <v>0</v>
      </c>
      <c r="E52" s="80">
        <v>0</v>
      </c>
      <c r="F52" s="80">
        <v>0</v>
      </c>
      <c r="G52" s="80">
        <v>0</v>
      </c>
      <c r="H52" s="80">
        <v>0</v>
      </c>
      <c r="I52" s="80">
        <v>0</v>
      </c>
      <c r="J52" s="80">
        <v>0</v>
      </c>
      <c r="K52" s="80">
        <v>0</v>
      </c>
      <c r="L52" s="80">
        <v>0</v>
      </c>
      <c r="M52" s="80">
        <v>0</v>
      </c>
      <c r="N52" s="80">
        <v>0</v>
      </c>
      <c r="O52" s="80">
        <v>0</v>
      </c>
      <c r="P52" s="80">
        <v>0</v>
      </c>
      <c r="Q52" s="80">
        <v>0</v>
      </c>
      <c r="R52" s="80">
        <v>0</v>
      </c>
      <c r="S52" s="80">
        <v>0</v>
      </c>
      <c r="T52" s="80">
        <v>0</v>
      </c>
      <c r="U52" s="80">
        <v>0</v>
      </c>
      <c r="V52" s="80">
        <v>0</v>
      </c>
      <c r="W52" s="80">
        <v>0</v>
      </c>
      <c r="X52" s="80">
        <v>0</v>
      </c>
      <c r="Y52" s="80">
        <v>0</v>
      </c>
      <c r="Z52" s="80">
        <v>0</v>
      </c>
      <c r="AA52" s="80">
        <v>0</v>
      </c>
      <c r="AB52" s="80">
        <v>0</v>
      </c>
      <c r="AC52" s="80">
        <v>0</v>
      </c>
      <c r="AD52" s="80">
        <v>0</v>
      </c>
      <c r="AE52" s="80">
        <v>0</v>
      </c>
      <c r="AF52" s="80">
        <v>0</v>
      </c>
      <c r="AG52" s="35">
        <v>1</v>
      </c>
      <c r="AH52" s="35">
        <v>0</v>
      </c>
      <c r="AI52" s="35">
        <v>1</v>
      </c>
      <c r="AJ52" s="35">
        <v>1</v>
      </c>
      <c r="AK52" s="35">
        <v>1</v>
      </c>
      <c r="AL52" s="35">
        <v>0</v>
      </c>
      <c r="AM52" s="35">
        <v>0</v>
      </c>
      <c r="AN52" s="35">
        <f t="shared" si="3"/>
        <v>662596</v>
      </c>
      <c r="AO52" s="35">
        <v>1</v>
      </c>
      <c r="AP52" s="35">
        <f t="shared" si="0"/>
        <v>0</v>
      </c>
      <c r="AQ52" s="35">
        <f t="shared" si="1"/>
        <v>3</v>
      </c>
      <c r="AR52" s="79">
        <f t="shared" si="2"/>
        <v>662596</v>
      </c>
      <c r="AS52" s="35">
        <v>1</v>
      </c>
      <c r="AT52" s="35">
        <v>0</v>
      </c>
      <c r="AU52" s="35">
        <v>0</v>
      </c>
      <c r="AV52" s="35">
        <v>0</v>
      </c>
    </row>
    <row r="53" spans="1:48" ht="15">
      <c r="A53" s="35">
        <v>5</v>
      </c>
      <c r="B53" s="35">
        <v>819</v>
      </c>
      <c r="C53" s="80">
        <v>0</v>
      </c>
      <c r="D53" s="80">
        <v>0</v>
      </c>
      <c r="E53" s="80">
        <v>0</v>
      </c>
      <c r="F53" s="80">
        <v>0</v>
      </c>
      <c r="G53" s="80">
        <v>0</v>
      </c>
      <c r="H53" s="80">
        <v>0</v>
      </c>
      <c r="I53" s="80">
        <v>0</v>
      </c>
      <c r="J53" s="80">
        <v>0</v>
      </c>
      <c r="K53" s="80">
        <v>0</v>
      </c>
      <c r="L53" s="80">
        <v>0</v>
      </c>
      <c r="M53" s="80">
        <v>0</v>
      </c>
      <c r="N53" s="80">
        <v>0</v>
      </c>
      <c r="O53" s="80">
        <v>0</v>
      </c>
      <c r="P53" s="80">
        <v>0</v>
      </c>
      <c r="Q53" s="80">
        <v>0</v>
      </c>
      <c r="R53" s="80">
        <v>0</v>
      </c>
      <c r="S53" s="80">
        <v>0</v>
      </c>
      <c r="T53" s="80">
        <v>0</v>
      </c>
      <c r="U53" s="80">
        <v>0</v>
      </c>
      <c r="V53" s="80">
        <v>0</v>
      </c>
      <c r="W53" s="80">
        <v>0</v>
      </c>
      <c r="X53" s="80">
        <v>0</v>
      </c>
      <c r="Y53" s="80">
        <v>0</v>
      </c>
      <c r="Z53" s="80">
        <v>0</v>
      </c>
      <c r="AA53" s="80">
        <v>0</v>
      </c>
      <c r="AB53" s="80">
        <v>0</v>
      </c>
      <c r="AC53" s="80">
        <v>0</v>
      </c>
      <c r="AD53" s="80">
        <v>0</v>
      </c>
      <c r="AE53" s="80">
        <v>0</v>
      </c>
      <c r="AF53" s="80">
        <v>0</v>
      </c>
      <c r="AG53" s="35">
        <v>1</v>
      </c>
      <c r="AH53" s="35">
        <v>1</v>
      </c>
      <c r="AI53" s="35">
        <v>0</v>
      </c>
      <c r="AJ53" s="35">
        <v>1</v>
      </c>
      <c r="AK53" s="35">
        <v>0</v>
      </c>
      <c r="AL53" s="35">
        <v>1</v>
      </c>
      <c r="AM53" s="35">
        <v>0</v>
      </c>
      <c r="AN53" s="35">
        <f t="shared" si="3"/>
        <v>670761</v>
      </c>
      <c r="AO53" s="35">
        <v>1</v>
      </c>
      <c r="AP53" s="35">
        <f t="shared" si="0"/>
        <v>1</v>
      </c>
      <c r="AQ53" s="35">
        <f t="shared" si="1"/>
        <v>2</v>
      </c>
      <c r="AR53" s="79">
        <f t="shared" si="2"/>
        <v>670761</v>
      </c>
      <c r="AS53" s="35">
        <v>1</v>
      </c>
      <c r="AT53" s="35">
        <v>0</v>
      </c>
      <c r="AU53" s="35">
        <v>0</v>
      </c>
      <c r="AV53" s="35">
        <v>0</v>
      </c>
    </row>
    <row r="54" spans="1:48" ht="15">
      <c r="A54" s="35">
        <v>4</v>
      </c>
      <c r="B54" s="35">
        <v>869</v>
      </c>
      <c r="C54" s="80">
        <v>0</v>
      </c>
      <c r="D54" s="80">
        <v>0</v>
      </c>
      <c r="E54" s="80">
        <v>0</v>
      </c>
      <c r="F54" s="80">
        <v>0</v>
      </c>
      <c r="G54" s="80">
        <v>0</v>
      </c>
      <c r="H54" s="80">
        <v>0</v>
      </c>
      <c r="I54" s="80">
        <v>0</v>
      </c>
      <c r="J54" s="80">
        <v>0</v>
      </c>
      <c r="K54" s="80">
        <v>0</v>
      </c>
      <c r="L54" s="80">
        <v>0</v>
      </c>
      <c r="M54" s="80">
        <v>0</v>
      </c>
      <c r="N54" s="80">
        <v>0</v>
      </c>
      <c r="O54" s="80">
        <v>0</v>
      </c>
      <c r="P54" s="80">
        <v>0</v>
      </c>
      <c r="Q54" s="80">
        <v>0</v>
      </c>
      <c r="R54" s="80">
        <v>0</v>
      </c>
      <c r="S54" s="80">
        <v>0</v>
      </c>
      <c r="T54" s="80">
        <v>0</v>
      </c>
      <c r="U54" s="80">
        <v>0</v>
      </c>
      <c r="V54" s="80">
        <v>0</v>
      </c>
      <c r="W54" s="80">
        <v>0</v>
      </c>
      <c r="X54" s="80">
        <v>0</v>
      </c>
      <c r="Y54" s="80">
        <v>0</v>
      </c>
      <c r="Z54" s="80">
        <v>0</v>
      </c>
      <c r="AA54" s="80">
        <v>0</v>
      </c>
      <c r="AB54" s="80">
        <v>0</v>
      </c>
      <c r="AC54" s="80">
        <v>0</v>
      </c>
      <c r="AD54" s="80">
        <v>0</v>
      </c>
      <c r="AE54" s="80">
        <v>0</v>
      </c>
      <c r="AF54" s="80">
        <v>0</v>
      </c>
      <c r="AG54" s="35">
        <v>1</v>
      </c>
      <c r="AH54" s="35">
        <v>1</v>
      </c>
      <c r="AI54" s="35">
        <v>0</v>
      </c>
      <c r="AJ54" s="35">
        <v>0</v>
      </c>
      <c r="AK54" s="35">
        <v>1</v>
      </c>
      <c r="AL54" s="35">
        <v>1</v>
      </c>
      <c r="AM54" s="35">
        <v>0</v>
      </c>
      <c r="AN54" s="35">
        <f t="shared" si="3"/>
        <v>755161</v>
      </c>
      <c r="AO54" s="35">
        <v>1</v>
      </c>
      <c r="AP54" s="35">
        <f t="shared" si="0"/>
        <v>1</v>
      </c>
      <c r="AQ54" s="35">
        <f t="shared" si="1"/>
        <v>2</v>
      </c>
      <c r="AR54" s="79">
        <f t="shared" si="2"/>
        <v>755161</v>
      </c>
      <c r="AS54" s="35">
        <v>1</v>
      </c>
      <c r="AT54" s="35">
        <v>0</v>
      </c>
      <c r="AU54" s="35">
        <v>0</v>
      </c>
      <c r="AV54" s="35">
        <v>0</v>
      </c>
    </row>
    <row r="55" spans="1:48" ht="15">
      <c r="A55" s="35">
        <v>4</v>
      </c>
      <c r="B55" s="35">
        <v>874</v>
      </c>
      <c r="C55" s="80">
        <v>0</v>
      </c>
      <c r="D55" s="80">
        <v>0</v>
      </c>
      <c r="E55" s="80">
        <v>0</v>
      </c>
      <c r="F55" s="80">
        <v>0</v>
      </c>
      <c r="G55" s="80">
        <v>0</v>
      </c>
      <c r="H55" s="80">
        <v>0</v>
      </c>
      <c r="I55" s="80">
        <v>0</v>
      </c>
      <c r="J55" s="80">
        <v>0</v>
      </c>
      <c r="K55" s="80">
        <v>0</v>
      </c>
      <c r="L55" s="80">
        <v>0</v>
      </c>
      <c r="M55" s="80">
        <v>0</v>
      </c>
      <c r="N55" s="80">
        <v>0</v>
      </c>
      <c r="O55" s="80">
        <v>0</v>
      </c>
      <c r="P55" s="80">
        <v>0</v>
      </c>
      <c r="Q55" s="80">
        <v>0</v>
      </c>
      <c r="R55" s="80">
        <v>0</v>
      </c>
      <c r="S55" s="80">
        <v>0</v>
      </c>
      <c r="T55" s="80">
        <v>0</v>
      </c>
      <c r="U55" s="80">
        <v>0</v>
      </c>
      <c r="V55" s="80">
        <v>0</v>
      </c>
      <c r="W55" s="80">
        <v>0</v>
      </c>
      <c r="X55" s="80">
        <v>0</v>
      </c>
      <c r="Y55" s="80">
        <v>0</v>
      </c>
      <c r="Z55" s="80">
        <v>0</v>
      </c>
      <c r="AA55" s="80">
        <v>0</v>
      </c>
      <c r="AB55" s="80">
        <v>0</v>
      </c>
      <c r="AC55" s="80">
        <v>0</v>
      </c>
      <c r="AD55" s="80">
        <v>0</v>
      </c>
      <c r="AE55" s="80">
        <v>0</v>
      </c>
      <c r="AF55" s="80">
        <v>0</v>
      </c>
      <c r="AG55" s="35">
        <v>1</v>
      </c>
      <c r="AH55" s="35">
        <v>0</v>
      </c>
      <c r="AI55" s="35">
        <v>0</v>
      </c>
      <c r="AJ55" s="35">
        <v>1</v>
      </c>
      <c r="AK55" s="35">
        <v>1</v>
      </c>
      <c r="AL55" s="35">
        <v>1</v>
      </c>
      <c r="AM55" s="35">
        <v>0</v>
      </c>
      <c r="AN55" s="35">
        <f t="shared" si="3"/>
        <v>763876</v>
      </c>
      <c r="AO55" s="35">
        <v>1</v>
      </c>
      <c r="AP55" s="35">
        <f t="shared" si="0"/>
        <v>1</v>
      </c>
      <c r="AQ55" s="35">
        <f t="shared" si="1"/>
        <v>2</v>
      </c>
      <c r="AR55" s="79">
        <f t="shared" si="2"/>
        <v>763876</v>
      </c>
      <c r="AS55" s="35">
        <v>1</v>
      </c>
      <c r="AT55" s="35">
        <v>0</v>
      </c>
      <c r="AU55" s="35">
        <v>0</v>
      </c>
      <c r="AV55" s="35">
        <v>0</v>
      </c>
    </row>
    <row r="56" spans="1:48" ht="15">
      <c r="A56" s="35">
        <v>4</v>
      </c>
      <c r="B56" s="35">
        <v>856</v>
      </c>
      <c r="C56" s="80">
        <v>0</v>
      </c>
      <c r="D56" s="80">
        <v>0</v>
      </c>
      <c r="E56" s="80">
        <v>0</v>
      </c>
      <c r="F56" s="80">
        <v>0</v>
      </c>
      <c r="G56" s="80">
        <v>0</v>
      </c>
      <c r="H56" s="80">
        <v>0</v>
      </c>
      <c r="I56" s="80">
        <v>0</v>
      </c>
      <c r="J56" s="80">
        <v>0</v>
      </c>
      <c r="K56" s="80">
        <v>0</v>
      </c>
      <c r="L56" s="80">
        <v>0</v>
      </c>
      <c r="M56" s="80">
        <v>0</v>
      </c>
      <c r="N56" s="80">
        <v>0</v>
      </c>
      <c r="O56" s="80">
        <v>0</v>
      </c>
      <c r="P56" s="80">
        <v>0</v>
      </c>
      <c r="Q56" s="80">
        <v>0</v>
      </c>
      <c r="R56" s="80">
        <v>0</v>
      </c>
      <c r="S56" s="80">
        <v>0</v>
      </c>
      <c r="T56" s="80">
        <v>0</v>
      </c>
      <c r="U56" s="80">
        <v>0</v>
      </c>
      <c r="V56" s="80">
        <v>0</v>
      </c>
      <c r="W56" s="80">
        <v>0</v>
      </c>
      <c r="X56" s="80">
        <v>0</v>
      </c>
      <c r="Y56" s="80">
        <v>0</v>
      </c>
      <c r="Z56" s="80">
        <v>0</v>
      </c>
      <c r="AA56" s="80">
        <v>0</v>
      </c>
      <c r="AB56" s="80">
        <v>0</v>
      </c>
      <c r="AC56" s="80">
        <v>0</v>
      </c>
      <c r="AD56" s="80">
        <v>0</v>
      </c>
      <c r="AE56" s="80">
        <v>0</v>
      </c>
      <c r="AF56" s="80">
        <v>0</v>
      </c>
      <c r="AG56" s="35">
        <v>1</v>
      </c>
      <c r="AH56" s="35">
        <v>1</v>
      </c>
      <c r="AI56" s="35">
        <v>1</v>
      </c>
      <c r="AJ56" s="35">
        <v>1</v>
      </c>
      <c r="AK56" s="35">
        <v>0</v>
      </c>
      <c r="AL56" s="35">
        <v>0</v>
      </c>
      <c r="AM56" s="35">
        <v>1</v>
      </c>
      <c r="AN56" s="35">
        <f t="shared" si="3"/>
        <v>732736</v>
      </c>
      <c r="AO56" s="35">
        <v>1</v>
      </c>
      <c r="AP56" s="35">
        <f t="shared" si="0"/>
        <v>0</v>
      </c>
      <c r="AQ56" s="35">
        <f t="shared" si="1"/>
        <v>3</v>
      </c>
      <c r="AR56" s="79">
        <f t="shared" si="2"/>
        <v>732736</v>
      </c>
      <c r="AS56" s="35">
        <v>1</v>
      </c>
      <c r="AT56" s="35">
        <v>0</v>
      </c>
      <c r="AU56" s="35">
        <v>0</v>
      </c>
      <c r="AV56" s="35">
        <v>0</v>
      </c>
    </row>
    <row r="57" spans="1:48" ht="15">
      <c r="A57" s="35">
        <v>3</v>
      </c>
      <c r="B57" s="35">
        <v>856</v>
      </c>
      <c r="C57" s="80">
        <v>0</v>
      </c>
      <c r="D57" s="80">
        <v>0</v>
      </c>
      <c r="E57" s="80">
        <v>0</v>
      </c>
      <c r="F57" s="80">
        <v>0</v>
      </c>
      <c r="G57" s="80">
        <v>0</v>
      </c>
      <c r="H57" s="80">
        <v>0</v>
      </c>
      <c r="I57" s="80">
        <v>0</v>
      </c>
      <c r="J57" s="80">
        <v>0</v>
      </c>
      <c r="K57" s="80">
        <v>0</v>
      </c>
      <c r="L57" s="80">
        <v>0</v>
      </c>
      <c r="M57" s="80">
        <v>0</v>
      </c>
      <c r="N57" s="80">
        <v>0</v>
      </c>
      <c r="O57" s="80">
        <v>0</v>
      </c>
      <c r="P57" s="80">
        <v>0</v>
      </c>
      <c r="Q57" s="80">
        <v>0</v>
      </c>
      <c r="R57" s="80">
        <v>0</v>
      </c>
      <c r="S57" s="80">
        <v>0</v>
      </c>
      <c r="T57" s="80">
        <v>0</v>
      </c>
      <c r="U57" s="80">
        <v>0</v>
      </c>
      <c r="V57" s="80">
        <v>0</v>
      </c>
      <c r="W57" s="80">
        <v>0</v>
      </c>
      <c r="X57" s="80">
        <v>0</v>
      </c>
      <c r="Y57" s="80">
        <v>0</v>
      </c>
      <c r="Z57" s="80">
        <v>0</v>
      </c>
      <c r="AA57" s="80">
        <v>0</v>
      </c>
      <c r="AB57" s="80">
        <v>0</v>
      </c>
      <c r="AC57" s="80">
        <v>0</v>
      </c>
      <c r="AD57" s="80">
        <v>0</v>
      </c>
      <c r="AE57" s="80">
        <v>0</v>
      </c>
      <c r="AF57" s="80">
        <v>0</v>
      </c>
      <c r="AG57" s="35">
        <v>1</v>
      </c>
      <c r="AH57" s="35">
        <v>1</v>
      </c>
      <c r="AI57" s="35">
        <v>1</v>
      </c>
      <c r="AJ57" s="35">
        <v>0</v>
      </c>
      <c r="AK57" s="35">
        <v>1</v>
      </c>
      <c r="AL57" s="35">
        <v>0</v>
      </c>
      <c r="AM57" s="35">
        <v>1</v>
      </c>
      <c r="AN57" s="35">
        <f t="shared" si="3"/>
        <v>732736</v>
      </c>
      <c r="AO57" s="35">
        <v>1</v>
      </c>
      <c r="AP57" s="35">
        <f t="shared" si="0"/>
        <v>0</v>
      </c>
      <c r="AQ57" s="35">
        <f t="shared" si="1"/>
        <v>3</v>
      </c>
      <c r="AR57" s="79">
        <f t="shared" si="2"/>
        <v>732736</v>
      </c>
      <c r="AS57" s="35">
        <v>1</v>
      </c>
      <c r="AT57" s="35">
        <v>0</v>
      </c>
      <c r="AU57" s="35">
        <v>0</v>
      </c>
      <c r="AV57" s="35">
        <v>0</v>
      </c>
    </row>
    <row r="58" spans="1:48" ht="15">
      <c r="A58" s="35">
        <v>5</v>
      </c>
      <c r="B58" s="35">
        <v>901</v>
      </c>
      <c r="C58" s="80">
        <v>0</v>
      </c>
      <c r="D58" s="80">
        <v>0</v>
      </c>
      <c r="E58" s="80">
        <v>0</v>
      </c>
      <c r="F58" s="80">
        <v>0</v>
      </c>
      <c r="G58" s="80">
        <v>0</v>
      </c>
      <c r="H58" s="80">
        <v>0</v>
      </c>
      <c r="I58" s="80">
        <v>0</v>
      </c>
      <c r="J58" s="80">
        <v>0</v>
      </c>
      <c r="K58" s="80">
        <v>0</v>
      </c>
      <c r="L58" s="80">
        <v>0</v>
      </c>
      <c r="M58" s="80">
        <v>0</v>
      </c>
      <c r="N58" s="80">
        <v>0</v>
      </c>
      <c r="O58" s="80">
        <v>0</v>
      </c>
      <c r="P58" s="80">
        <v>0</v>
      </c>
      <c r="Q58" s="80">
        <v>0</v>
      </c>
      <c r="R58" s="80">
        <v>0</v>
      </c>
      <c r="S58" s="80">
        <v>0</v>
      </c>
      <c r="T58" s="80">
        <v>0</v>
      </c>
      <c r="U58" s="80">
        <v>0</v>
      </c>
      <c r="V58" s="80">
        <v>0</v>
      </c>
      <c r="W58" s="80">
        <v>0</v>
      </c>
      <c r="X58" s="80">
        <v>0</v>
      </c>
      <c r="Y58" s="80">
        <v>0</v>
      </c>
      <c r="Z58" s="80">
        <v>0</v>
      </c>
      <c r="AA58" s="80">
        <v>0</v>
      </c>
      <c r="AB58" s="80">
        <v>0</v>
      </c>
      <c r="AC58" s="80">
        <v>0</v>
      </c>
      <c r="AD58" s="80">
        <v>0</v>
      </c>
      <c r="AE58" s="80">
        <v>0</v>
      </c>
      <c r="AF58" s="80">
        <v>0</v>
      </c>
      <c r="AG58" s="35">
        <v>1</v>
      </c>
      <c r="AH58" s="35">
        <v>0</v>
      </c>
      <c r="AI58" s="35">
        <v>1</v>
      </c>
      <c r="AJ58" s="35">
        <v>1</v>
      </c>
      <c r="AK58" s="35">
        <v>1</v>
      </c>
      <c r="AL58" s="35">
        <v>0</v>
      </c>
      <c r="AM58" s="35">
        <v>1</v>
      </c>
      <c r="AN58" s="35">
        <f t="shared" si="3"/>
        <v>811801</v>
      </c>
      <c r="AO58" s="35">
        <v>1</v>
      </c>
      <c r="AP58" s="35">
        <f t="shared" si="0"/>
        <v>0</v>
      </c>
      <c r="AQ58" s="35">
        <f t="shared" si="1"/>
        <v>3</v>
      </c>
      <c r="AR58" s="79">
        <f t="shared" si="2"/>
        <v>811801</v>
      </c>
      <c r="AS58" s="35">
        <v>1</v>
      </c>
      <c r="AT58" s="35">
        <v>0</v>
      </c>
      <c r="AU58" s="35">
        <v>0</v>
      </c>
      <c r="AV58" s="35">
        <v>0</v>
      </c>
    </row>
    <row r="59" spans="1:48" ht="15">
      <c r="A59" s="35">
        <v>4</v>
      </c>
      <c r="B59" s="35">
        <v>906</v>
      </c>
      <c r="C59" s="80">
        <v>0</v>
      </c>
      <c r="D59" s="80">
        <v>0</v>
      </c>
      <c r="E59" s="80">
        <v>0</v>
      </c>
      <c r="F59" s="80">
        <v>0</v>
      </c>
      <c r="G59" s="80">
        <v>0</v>
      </c>
      <c r="H59" s="80">
        <v>0</v>
      </c>
      <c r="I59" s="80">
        <v>0</v>
      </c>
      <c r="J59" s="80">
        <v>0</v>
      </c>
      <c r="K59" s="80">
        <v>0</v>
      </c>
      <c r="L59" s="80">
        <v>0</v>
      </c>
      <c r="M59" s="80">
        <v>0</v>
      </c>
      <c r="N59" s="80">
        <v>0</v>
      </c>
      <c r="O59" s="80">
        <v>0</v>
      </c>
      <c r="P59" s="80">
        <v>0</v>
      </c>
      <c r="Q59" s="80">
        <v>0</v>
      </c>
      <c r="R59" s="80">
        <v>0</v>
      </c>
      <c r="S59" s="80">
        <v>0</v>
      </c>
      <c r="T59" s="80">
        <v>0</v>
      </c>
      <c r="U59" s="80">
        <v>0</v>
      </c>
      <c r="V59" s="80">
        <v>0</v>
      </c>
      <c r="W59" s="80">
        <v>0</v>
      </c>
      <c r="X59" s="80">
        <v>0</v>
      </c>
      <c r="Y59" s="80">
        <v>0</v>
      </c>
      <c r="Z59" s="80">
        <v>0</v>
      </c>
      <c r="AA59" s="80">
        <v>0</v>
      </c>
      <c r="AB59" s="80">
        <v>0</v>
      </c>
      <c r="AC59" s="80">
        <v>0</v>
      </c>
      <c r="AD59" s="80">
        <v>0</v>
      </c>
      <c r="AE59" s="80">
        <v>0</v>
      </c>
      <c r="AF59" s="80">
        <v>0</v>
      </c>
      <c r="AG59" s="35">
        <v>1</v>
      </c>
      <c r="AH59" s="35">
        <v>1</v>
      </c>
      <c r="AI59" s="35">
        <v>0</v>
      </c>
      <c r="AJ59" s="35">
        <v>1</v>
      </c>
      <c r="AK59" s="35">
        <v>0</v>
      </c>
      <c r="AL59" s="35">
        <v>1</v>
      </c>
      <c r="AM59" s="35">
        <v>1</v>
      </c>
      <c r="AN59" s="35">
        <f t="shared" si="3"/>
        <v>820836</v>
      </c>
      <c r="AO59" s="35">
        <v>1</v>
      </c>
      <c r="AP59" s="35">
        <f t="shared" si="0"/>
        <v>1</v>
      </c>
      <c r="AQ59" s="35">
        <f t="shared" si="1"/>
        <v>2</v>
      </c>
      <c r="AR59" s="79">
        <f t="shared" si="2"/>
        <v>820836</v>
      </c>
      <c r="AS59" s="35">
        <v>1</v>
      </c>
      <c r="AT59" s="35">
        <v>0</v>
      </c>
      <c r="AU59" s="35">
        <v>0</v>
      </c>
      <c r="AV59" s="35">
        <v>0</v>
      </c>
    </row>
    <row r="60" spans="1:48" ht="15">
      <c r="A60" s="35">
        <v>3</v>
      </c>
      <c r="B60" s="35">
        <v>956</v>
      </c>
      <c r="C60" s="80">
        <v>0</v>
      </c>
      <c r="D60" s="80">
        <v>0</v>
      </c>
      <c r="E60" s="80">
        <v>0</v>
      </c>
      <c r="F60" s="80">
        <v>0</v>
      </c>
      <c r="G60" s="80">
        <v>0</v>
      </c>
      <c r="H60" s="80">
        <v>0</v>
      </c>
      <c r="I60" s="80">
        <v>0</v>
      </c>
      <c r="J60" s="80">
        <v>0</v>
      </c>
      <c r="K60" s="80">
        <v>0</v>
      </c>
      <c r="L60" s="80">
        <v>0</v>
      </c>
      <c r="M60" s="80">
        <v>0</v>
      </c>
      <c r="N60" s="80">
        <v>0</v>
      </c>
      <c r="O60" s="80">
        <v>0</v>
      </c>
      <c r="P60" s="80">
        <v>0</v>
      </c>
      <c r="Q60" s="80">
        <v>0</v>
      </c>
      <c r="R60" s="80">
        <v>0</v>
      </c>
      <c r="S60" s="80">
        <v>0</v>
      </c>
      <c r="T60" s="80">
        <v>0</v>
      </c>
      <c r="U60" s="80">
        <v>0</v>
      </c>
      <c r="V60" s="80">
        <v>0</v>
      </c>
      <c r="W60" s="80">
        <v>0</v>
      </c>
      <c r="X60" s="80">
        <v>0</v>
      </c>
      <c r="Y60" s="80">
        <v>0</v>
      </c>
      <c r="Z60" s="80">
        <v>0</v>
      </c>
      <c r="AA60" s="80">
        <v>0</v>
      </c>
      <c r="AB60" s="80">
        <v>0</v>
      </c>
      <c r="AC60" s="80">
        <v>0</v>
      </c>
      <c r="AD60" s="80">
        <v>0</v>
      </c>
      <c r="AE60" s="80">
        <v>0</v>
      </c>
      <c r="AF60" s="80">
        <v>0</v>
      </c>
      <c r="AG60" s="35">
        <v>1</v>
      </c>
      <c r="AH60" s="35">
        <v>1</v>
      </c>
      <c r="AI60" s="35">
        <v>0</v>
      </c>
      <c r="AJ60" s="35">
        <v>0</v>
      </c>
      <c r="AK60" s="35">
        <v>1</v>
      </c>
      <c r="AL60" s="35">
        <v>1</v>
      </c>
      <c r="AM60" s="35">
        <v>1</v>
      </c>
      <c r="AN60" s="35">
        <f t="shared" si="3"/>
        <v>913936</v>
      </c>
      <c r="AO60" s="35">
        <v>1</v>
      </c>
      <c r="AP60" s="35">
        <f t="shared" si="0"/>
        <v>1</v>
      </c>
      <c r="AQ60" s="35">
        <f t="shared" si="1"/>
        <v>2</v>
      </c>
      <c r="AR60" s="79">
        <f t="shared" si="2"/>
        <v>913936</v>
      </c>
      <c r="AS60" s="35">
        <v>1</v>
      </c>
      <c r="AT60" s="35">
        <v>0</v>
      </c>
      <c r="AU60" s="35">
        <v>0</v>
      </c>
      <c r="AV60" s="35">
        <v>0</v>
      </c>
    </row>
    <row r="61" spans="1:48" ht="15">
      <c r="A61" s="35">
        <v>3</v>
      </c>
      <c r="B61" s="35">
        <v>961</v>
      </c>
      <c r="C61" s="80">
        <v>0</v>
      </c>
      <c r="D61" s="80">
        <v>0</v>
      </c>
      <c r="E61" s="80">
        <v>0</v>
      </c>
      <c r="F61" s="80">
        <v>0</v>
      </c>
      <c r="G61" s="80">
        <v>0</v>
      </c>
      <c r="H61" s="80">
        <v>0</v>
      </c>
      <c r="I61" s="80">
        <v>0</v>
      </c>
      <c r="J61" s="80">
        <v>0</v>
      </c>
      <c r="K61" s="80">
        <v>0</v>
      </c>
      <c r="L61" s="80">
        <v>0</v>
      </c>
      <c r="M61" s="80">
        <v>0</v>
      </c>
      <c r="N61" s="80">
        <v>0</v>
      </c>
      <c r="O61" s="80">
        <v>0</v>
      </c>
      <c r="P61" s="80">
        <v>0</v>
      </c>
      <c r="Q61" s="80">
        <v>0</v>
      </c>
      <c r="R61" s="80">
        <v>0</v>
      </c>
      <c r="S61" s="80">
        <v>0</v>
      </c>
      <c r="T61" s="80">
        <v>0</v>
      </c>
      <c r="U61" s="80">
        <v>0</v>
      </c>
      <c r="V61" s="80">
        <v>0</v>
      </c>
      <c r="W61" s="80">
        <v>0</v>
      </c>
      <c r="X61" s="80">
        <v>0</v>
      </c>
      <c r="Y61" s="80">
        <v>0</v>
      </c>
      <c r="Z61" s="80">
        <v>0</v>
      </c>
      <c r="AA61" s="80">
        <v>0</v>
      </c>
      <c r="AB61" s="80">
        <v>0</v>
      </c>
      <c r="AC61" s="80">
        <v>0</v>
      </c>
      <c r="AD61" s="80">
        <v>0</v>
      </c>
      <c r="AE61" s="80">
        <v>0</v>
      </c>
      <c r="AF61" s="80">
        <v>0</v>
      </c>
      <c r="AG61" s="35">
        <v>1</v>
      </c>
      <c r="AH61" s="35">
        <v>0</v>
      </c>
      <c r="AI61" s="35">
        <v>0</v>
      </c>
      <c r="AJ61" s="35">
        <v>1</v>
      </c>
      <c r="AK61" s="35">
        <v>1</v>
      </c>
      <c r="AL61" s="35">
        <v>1</v>
      </c>
      <c r="AM61" s="35">
        <v>1</v>
      </c>
      <c r="AN61" s="35">
        <f t="shared" si="3"/>
        <v>923521</v>
      </c>
      <c r="AO61" s="35">
        <v>1</v>
      </c>
      <c r="AP61" s="35">
        <f t="shared" si="0"/>
        <v>1</v>
      </c>
      <c r="AQ61" s="35">
        <f t="shared" si="1"/>
        <v>2</v>
      </c>
      <c r="AR61" s="79">
        <f t="shared" si="2"/>
        <v>923521</v>
      </c>
      <c r="AS61" s="35">
        <v>1</v>
      </c>
      <c r="AT61" s="35">
        <v>0</v>
      </c>
      <c r="AU61" s="35">
        <v>0</v>
      </c>
      <c r="AV61" s="35">
        <v>0</v>
      </c>
    </row>
    <row r="62" spans="1:48">
      <c r="A62" s="35">
        <v>5</v>
      </c>
      <c r="B62" s="35">
        <v>1109.6200000000001</v>
      </c>
      <c r="C62" s="35">
        <v>1</v>
      </c>
      <c r="D62" s="35">
        <v>1</v>
      </c>
      <c r="E62" s="35">
        <v>1</v>
      </c>
      <c r="F62" s="35">
        <v>1</v>
      </c>
      <c r="G62" s="35">
        <v>0</v>
      </c>
      <c r="H62" s="35">
        <v>0</v>
      </c>
      <c r="I62" s="35">
        <v>0</v>
      </c>
      <c r="J62" s="35">
        <v>0</v>
      </c>
      <c r="K62" s="35">
        <v>0</v>
      </c>
      <c r="L62" s="35">
        <v>0</v>
      </c>
      <c r="M62" s="35">
        <v>0</v>
      </c>
      <c r="N62" s="35">
        <v>0</v>
      </c>
      <c r="O62" s="35">
        <v>0</v>
      </c>
      <c r="P62" s="35">
        <v>0</v>
      </c>
      <c r="Q62" s="35">
        <v>0</v>
      </c>
      <c r="R62" s="35">
        <v>0</v>
      </c>
      <c r="S62" s="35">
        <v>0</v>
      </c>
      <c r="T62" s="35">
        <v>0</v>
      </c>
      <c r="U62" s="35">
        <v>0</v>
      </c>
      <c r="V62" s="35">
        <v>0</v>
      </c>
      <c r="W62" s="35">
        <v>0</v>
      </c>
      <c r="X62" s="35">
        <v>0</v>
      </c>
      <c r="Y62" s="35">
        <v>0</v>
      </c>
      <c r="Z62" s="35">
        <v>0</v>
      </c>
      <c r="AA62" s="35">
        <v>0</v>
      </c>
      <c r="AB62" s="35">
        <v>0</v>
      </c>
      <c r="AC62" s="35">
        <v>0</v>
      </c>
      <c r="AD62" s="35">
        <v>0</v>
      </c>
      <c r="AE62" s="35">
        <v>0</v>
      </c>
      <c r="AF62" s="35">
        <v>0</v>
      </c>
      <c r="AG62" s="35">
        <v>0</v>
      </c>
      <c r="AH62" s="35">
        <v>0</v>
      </c>
      <c r="AI62" s="35">
        <v>0</v>
      </c>
      <c r="AJ62" s="35">
        <v>0</v>
      </c>
      <c r="AK62" s="35">
        <v>0</v>
      </c>
      <c r="AL62" s="35">
        <v>0</v>
      </c>
      <c r="AM62" s="35">
        <v>0</v>
      </c>
      <c r="AN62" s="35">
        <f t="shared" si="3"/>
        <v>1231256.5444000002</v>
      </c>
      <c r="AO62" s="35">
        <v>1</v>
      </c>
      <c r="AP62" s="35">
        <v>0</v>
      </c>
      <c r="AQ62" s="35">
        <v>3</v>
      </c>
      <c r="AR62" s="76">
        <v>1231256.5444000002</v>
      </c>
      <c r="AS62" s="35">
        <v>0</v>
      </c>
      <c r="AT62" s="35">
        <v>1</v>
      </c>
      <c r="AU62" s="35">
        <v>0</v>
      </c>
      <c r="AV62" s="35">
        <v>0</v>
      </c>
    </row>
    <row r="63" spans="1:48">
      <c r="A63" s="35">
        <v>4</v>
      </c>
      <c r="B63" s="35">
        <v>1109.6300000000001</v>
      </c>
      <c r="C63" s="35">
        <v>1</v>
      </c>
      <c r="D63" s="35">
        <v>1</v>
      </c>
      <c r="E63" s="35">
        <v>1</v>
      </c>
      <c r="F63" s="35">
        <v>0</v>
      </c>
      <c r="G63" s="35">
        <v>0</v>
      </c>
      <c r="H63" s="35">
        <v>1</v>
      </c>
      <c r="I63" s="35">
        <v>0</v>
      </c>
      <c r="J63" s="35">
        <v>0</v>
      </c>
      <c r="K63" s="35">
        <v>0</v>
      </c>
      <c r="L63" s="35">
        <v>0</v>
      </c>
      <c r="M63" s="35">
        <v>0</v>
      </c>
      <c r="N63" s="35">
        <v>0</v>
      </c>
      <c r="O63" s="35">
        <v>0</v>
      </c>
      <c r="P63" s="35">
        <v>0</v>
      </c>
      <c r="Q63" s="35">
        <v>0</v>
      </c>
      <c r="R63" s="35">
        <v>0</v>
      </c>
      <c r="S63" s="35">
        <v>0</v>
      </c>
      <c r="T63" s="35">
        <v>0</v>
      </c>
      <c r="U63" s="35">
        <v>0</v>
      </c>
      <c r="V63" s="35">
        <v>0</v>
      </c>
      <c r="W63" s="35">
        <v>0</v>
      </c>
      <c r="X63" s="35">
        <v>0</v>
      </c>
      <c r="Y63" s="35">
        <v>0</v>
      </c>
      <c r="Z63" s="35">
        <v>0</v>
      </c>
      <c r="AA63" s="35">
        <v>0</v>
      </c>
      <c r="AB63" s="35">
        <v>0</v>
      </c>
      <c r="AC63" s="35">
        <v>0</v>
      </c>
      <c r="AD63" s="35">
        <v>0</v>
      </c>
      <c r="AE63" s="35">
        <v>0</v>
      </c>
      <c r="AF63" s="35">
        <v>0</v>
      </c>
      <c r="AG63" s="35">
        <v>0</v>
      </c>
      <c r="AH63" s="35">
        <v>0</v>
      </c>
      <c r="AI63" s="35">
        <v>0</v>
      </c>
      <c r="AJ63" s="35">
        <v>0</v>
      </c>
      <c r="AK63" s="35">
        <v>0</v>
      </c>
      <c r="AL63" s="35">
        <v>0</v>
      </c>
      <c r="AM63" s="35">
        <v>0</v>
      </c>
      <c r="AN63" s="35">
        <f t="shared" si="3"/>
        <v>1231278.7369000001</v>
      </c>
      <c r="AO63" s="35">
        <v>1</v>
      </c>
      <c r="AP63" s="35">
        <v>0</v>
      </c>
      <c r="AQ63" s="35">
        <v>3</v>
      </c>
      <c r="AR63" s="76">
        <v>1231278.7369000001</v>
      </c>
      <c r="AS63" s="35">
        <v>0</v>
      </c>
      <c r="AT63" s="35">
        <v>1</v>
      </c>
      <c r="AU63" s="35">
        <v>0</v>
      </c>
      <c r="AV63" s="35">
        <v>0</v>
      </c>
    </row>
    <row r="64" spans="1:48">
      <c r="A64" s="35">
        <v>2</v>
      </c>
      <c r="B64" s="35">
        <v>1197.1300000000001</v>
      </c>
      <c r="C64" s="35">
        <v>1</v>
      </c>
      <c r="D64" s="35">
        <v>1</v>
      </c>
      <c r="E64" s="35">
        <v>0</v>
      </c>
      <c r="F64" s="35">
        <v>1</v>
      </c>
      <c r="G64" s="35">
        <v>1</v>
      </c>
      <c r="H64" s="35">
        <v>0</v>
      </c>
      <c r="I64" s="35">
        <v>0</v>
      </c>
      <c r="J64" s="35">
        <v>0</v>
      </c>
      <c r="K64" s="35">
        <v>0</v>
      </c>
      <c r="L64" s="35">
        <v>0</v>
      </c>
      <c r="M64" s="35">
        <v>0</v>
      </c>
      <c r="N64" s="35">
        <v>0</v>
      </c>
      <c r="O64" s="35">
        <v>0</v>
      </c>
      <c r="P64" s="35">
        <v>0</v>
      </c>
      <c r="Q64" s="35">
        <v>0</v>
      </c>
      <c r="R64" s="35">
        <v>0</v>
      </c>
      <c r="S64" s="35">
        <v>0</v>
      </c>
      <c r="T64" s="35">
        <v>0</v>
      </c>
      <c r="U64" s="35">
        <v>0</v>
      </c>
      <c r="V64" s="35">
        <v>0</v>
      </c>
      <c r="W64" s="35">
        <v>0</v>
      </c>
      <c r="X64" s="35">
        <v>0</v>
      </c>
      <c r="Y64" s="35">
        <v>0</v>
      </c>
      <c r="Z64" s="35">
        <v>0</v>
      </c>
      <c r="AA64" s="35">
        <v>0</v>
      </c>
      <c r="AB64" s="35">
        <v>0</v>
      </c>
      <c r="AC64" s="35">
        <v>0</v>
      </c>
      <c r="AD64" s="35">
        <v>0</v>
      </c>
      <c r="AE64" s="35">
        <v>0</v>
      </c>
      <c r="AF64" s="35">
        <v>0</v>
      </c>
      <c r="AG64" s="35">
        <v>0</v>
      </c>
      <c r="AH64" s="35">
        <v>0</v>
      </c>
      <c r="AI64" s="35">
        <v>0</v>
      </c>
      <c r="AJ64" s="35">
        <v>0</v>
      </c>
      <c r="AK64" s="35">
        <v>0</v>
      </c>
      <c r="AL64" s="35">
        <v>0</v>
      </c>
      <c r="AM64" s="35">
        <v>0</v>
      </c>
      <c r="AN64" s="35">
        <f t="shared" si="3"/>
        <v>1433120.2369000004</v>
      </c>
      <c r="AO64" s="35">
        <v>1</v>
      </c>
      <c r="AP64" s="35">
        <v>1</v>
      </c>
      <c r="AQ64" s="35">
        <v>2</v>
      </c>
      <c r="AR64" s="76">
        <v>1433120.2369000004</v>
      </c>
      <c r="AS64" s="35">
        <v>0</v>
      </c>
      <c r="AT64" s="35">
        <v>1</v>
      </c>
      <c r="AU64" s="35">
        <v>0</v>
      </c>
      <c r="AV64" s="35">
        <v>0</v>
      </c>
    </row>
    <row r="65" spans="1:48">
      <c r="A65" s="35">
        <v>2</v>
      </c>
      <c r="B65" s="35">
        <v>1204</v>
      </c>
      <c r="C65" s="35">
        <v>1</v>
      </c>
      <c r="D65" s="35">
        <v>0</v>
      </c>
      <c r="E65" s="35">
        <v>0</v>
      </c>
      <c r="F65" s="35">
        <v>1</v>
      </c>
      <c r="G65" s="35">
        <v>1</v>
      </c>
      <c r="H65" s="35">
        <v>1</v>
      </c>
      <c r="I65" s="35">
        <v>0</v>
      </c>
      <c r="J65" s="35">
        <v>0</v>
      </c>
      <c r="K65" s="35">
        <v>0</v>
      </c>
      <c r="L65" s="35">
        <v>0</v>
      </c>
      <c r="M65" s="35">
        <v>0</v>
      </c>
      <c r="N65" s="35">
        <v>0</v>
      </c>
      <c r="O65" s="35">
        <v>0</v>
      </c>
      <c r="P65" s="35">
        <v>0</v>
      </c>
      <c r="Q65" s="35">
        <v>0</v>
      </c>
      <c r="R65" s="35">
        <v>0</v>
      </c>
      <c r="S65" s="35">
        <v>0</v>
      </c>
      <c r="T65" s="35">
        <v>0</v>
      </c>
      <c r="U65" s="35">
        <v>0</v>
      </c>
      <c r="V65" s="35">
        <v>0</v>
      </c>
      <c r="W65" s="35">
        <v>0</v>
      </c>
      <c r="X65" s="35">
        <v>0</v>
      </c>
      <c r="Y65" s="35">
        <v>0</v>
      </c>
      <c r="Z65" s="35">
        <v>0</v>
      </c>
      <c r="AA65" s="35">
        <v>0</v>
      </c>
      <c r="AB65" s="35">
        <v>0</v>
      </c>
      <c r="AC65" s="35">
        <v>0</v>
      </c>
      <c r="AD65" s="35">
        <v>0</v>
      </c>
      <c r="AE65" s="35">
        <v>0</v>
      </c>
      <c r="AF65" s="35">
        <v>0</v>
      </c>
      <c r="AG65" s="35">
        <v>0</v>
      </c>
      <c r="AH65" s="35">
        <v>0</v>
      </c>
      <c r="AI65" s="35">
        <v>0</v>
      </c>
      <c r="AJ65" s="35">
        <v>0</v>
      </c>
      <c r="AK65" s="35">
        <v>0</v>
      </c>
      <c r="AL65" s="35">
        <v>0</v>
      </c>
      <c r="AM65" s="35">
        <v>0</v>
      </c>
      <c r="AN65" s="35">
        <f t="shared" si="3"/>
        <v>1449616</v>
      </c>
      <c r="AO65" s="35">
        <v>1</v>
      </c>
      <c r="AP65" s="35">
        <v>1</v>
      </c>
      <c r="AQ65" s="35">
        <v>2</v>
      </c>
      <c r="AR65" s="76">
        <v>1449616</v>
      </c>
      <c r="AS65" s="35">
        <v>0</v>
      </c>
      <c r="AT65" s="35">
        <v>1</v>
      </c>
      <c r="AU65" s="35">
        <v>0</v>
      </c>
      <c r="AV65" s="35">
        <v>0</v>
      </c>
    </row>
    <row r="66" spans="1:48">
      <c r="A66" s="35">
        <v>2</v>
      </c>
      <c r="B66" s="35">
        <v>1246.5</v>
      </c>
      <c r="C66" s="35">
        <v>1</v>
      </c>
      <c r="D66" s="35">
        <v>0</v>
      </c>
      <c r="E66" s="35">
        <v>1</v>
      </c>
      <c r="F66" s="35">
        <v>0</v>
      </c>
      <c r="G66" s="35">
        <v>1</v>
      </c>
      <c r="H66" s="35">
        <v>1</v>
      </c>
      <c r="I66" s="35">
        <v>0</v>
      </c>
      <c r="J66" s="35">
        <v>0</v>
      </c>
      <c r="K66" s="35">
        <v>0</v>
      </c>
      <c r="L66" s="35">
        <v>0</v>
      </c>
      <c r="M66" s="35">
        <v>0</v>
      </c>
      <c r="N66" s="35">
        <v>0</v>
      </c>
      <c r="O66" s="35">
        <v>0</v>
      </c>
      <c r="P66" s="35">
        <v>0</v>
      </c>
      <c r="Q66" s="35">
        <v>0</v>
      </c>
      <c r="R66" s="35">
        <v>0</v>
      </c>
      <c r="S66" s="35">
        <v>0</v>
      </c>
      <c r="T66" s="35">
        <v>0</v>
      </c>
      <c r="U66" s="35">
        <v>0</v>
      </c>
      <c r="V66" s="35">
        <v>0</v>
      </c>
      <c r="W66" s="35">
        <v>0</v>
      </c>
      <c r="X66" s="35">
        <v>0</v>
      </c>
      <c r="Y66" s="35">
        <v>0</v>
      </c>
      <c r="Z66" s="35">
        <v>0</v>
      </c>
      <c r="AA66" s="35">
        <v>0</v>
      </c>
      <c r="AB66" s="35">
        <v>0</v>
      </c>
      <c r="AC66" s="35">
        <v>0</v>
      </c>
      <c r="AD66" s="35">
        <v>0</v>
      </c>
      <c r="AE66" s="35">
        <v>0</v>
      </c>
      <c r="AF66" s="35">
        <v>0</v>
      </c>
      <c r="AG66" s="35">
        <v>0</v>
      </c>
      <c r="AH66" s="35">
        <v>0</v>
      </c>
      <c r="AI66" s="35">
        <v>0</v>
      </c>
      <c r="AJ66" s="35">
        <v>0</v>
      </c>
      <c r="AK66" s="35">
        <v>0</v>
      </c>
      <c r="AL66" s="35">
        <v>0</v>
      </c>
      <c r="AM66" s="35">
        <v>0</v>
      </c>
      <c r="AN66" s="35">
        <f t="shared" si="3"/>
        <v>1553762.25</v>
      </c>
      <c r="AO66" s="35">
        <v>1</v>
      </c>
      <c r="AP66" s="35">
        <v>1</v>
      </c>
      <c r="AQ66" s="35">
        <v>2</v>
      </c>
      <c r="AR66" s="76">
        <v>1553762.25</v>
      </c>
      <c r="AS66" s="35">
        <v>0</v>
      </c>
      <c r="AT66" s="35">
        <v>1</v>
      </c>
      <c r="AU66" s="35">
        <v>0</v>
      </c>
      <c r="AV66" s="35">
        <v>0</v>
      </c>
    </row>
    <row r="67" spans="1:48">
      <c r="A67" s="35">
        <v>2</v>
      </c>
      <c r="B67" s="35">
        <v>1246.5</v>
      </c>
      <c r="C67" s="35">
        <v>1</v>
      </c>
      <c r="D67" s="35">
        <v>0</v>
      </c>
      <c r="E67" s="35">
        <v>1</v>
      </c>
      <c r="F67" s="35">
        <v>1</v>
      </c>
      <c r="G67" s="35">
        <v>1</v>
      </c>
      <c r="H67" s="35">
        <v>0</v>
      </c>
      <c r="I67" s="35">
        <v>0</v>
      </c>
      <c r="J67" s="35">
        <v>0</v>
      </c>
      <c r="K67" s="35">
        <v>0</v>
      </c>
      <c r="L67" s="35">
        <v>0</v>
      </c>
      <c r="M67" s="35">
        <v>0</v>
      </c>
      <c r="N67" s="35">
        <v>0</v>
      </c>
      <c r="O67" s="35">
        <v>0</v>
      </c>
      <c r="P67" s="35">
        <v>0</v>
      </c>
      <c r="Q67" s="35">
        <v>0</v>
      </c>
      <c r="R67" s="35">
        <v>0</v>
      </c>
      <c r="S67" s="35">
        <v>0</v>
      </c>
      <c r="T67" s="35">
        <v>0</v>
      </c>
      <c r="U67" s="35">
        <v>0</v>
      </c>
      <c r="V67" s="35">
        <v>0</v>
      </c>
      <c r="W67" s="35">
        <v>0</v>
      </c>
      <c r="X67" s="35">
        <v>0</v>
      </c>
      <c r="Y67" s="35">
        <v>0</v>
      </c>
      <c r="Z67" s="35">
        <v>0</v>
      </c>
      <c r="AA67" s="35">
        <v>0</v>
      </c>
      <c r="AB67" s="35">
        <v>0</v>
      </c>
      <c r="AC67" s="35">
        <v>0</v>
      </c>
      <c r="AD67" s="35">
        <v>0</v>
      </c>
      <c r="AE67" s="35">
        <v>0</v>
      </c>
      <c r="AF67" s="35">
        <v>0</v>
      </c>
      <c r="AG67" s="35">
        <v>0</v>
      </c>
      <c r="AH67" s="35">
        <v>0</v>
      </c>
      <c r="AI67" s="35">
        <v>0</v>
      </c>
      <c r="AJ67" s="35">
        <v>0</v>
      </c>
      <c r="AK67" s="35">
        <v>0</v>
      </c>
      <c r="AL67" s="35">
        <v>0</v>
      </c>
      <c r="AM67" s="35">
        <v>0</v>
      </c>
      <c r="AN67" s="35">
        <f t="shared" ref="AN67:AN130" si="4">B67*B67</f>
        <v>1553762.25</v>
      </c>
      <c r="AO67" s="35">
        <v>1</v>
      </c>
      <c r="AP67" s="35">
        <v>1</v>
      </c>
      <c r="AQ67" s="35">
        <v>2</v>
      </c>
      <c r="AR67" s="76">
        <v>1553762.25</v>
      </c>
      <c r="AS67" s="35">
        <v>0</v>
      </c>
      <c r="AT67" s="35">
        <v>1</v>
      </c>
      <c r="AU67" s="35">
        <v>0</v>
      </c>
      <c r="AV67" s="35">
        <v>0</v>
      </c>
    </row>
    <row r="68" spans="1:48">
      <c r="A68" s="35">
        <v>6</v>
      </c>
      <c r="B68" s="35">
        <v>1248.3800000000001</v>
      </c>
      <c r="C68" s="35">
        <v>1</v>
      </c>
      <c r="D68" s="35">
        <v>1</v>
      </c>
      <c r="E68" s="35">
        <v>1</v>
      </c>
      <c r="F68" s="35">
        <v>1</v>
      </c>
      <c r="G68" s="35">
        <v>0</v>
      </c>
      <c r="H68" s="35">
        <v>0</v>
      </c>
      <c r="I68" s="35">
        <v>1</v>
      </c>
      <c r="J68" s="35">
        <v>0</v>
      </c>
      <c r="K68" s="35">
        <v>0</v>
      </c>
      <c r="L68" s="35">
        <v>0</v>
      </c>
      <c r="M68" s="35">
        <v>0</v>
      </c>
      <c r="N68" s="35">
        <v>0</v>
      </c>
      <c r="O68" s="35">
        <v>0</v>
      </c>
      <c r="P68" s="35">
        <v>0</v>
      </c>
      <c r="Q68" s="35">
        <v>0</v>
      </c>
      <c r="R68" s="35">
        <v>0</v>
      </c>
      <c r="S68" s="35">
        <v>0</v>
      </c>
      <c r="T68" s="35">
        <v>0</v>
      </c>
      <c r="U68" s="35">
        <v>0</v>
      </c>
      <c r="V68" s="35">
        <v>0</v>
      </c>
      <c r="W68" s="35">
        <v>0</v>
      </c>
      <c r="X68" s="35">
        <v>0</v>
      </c>
      <c r="Y68" s="35">
        <v>0</v>
      </c>
      <c r="Z68" s="35">
        <v>0</v>
      </c>
      <c r="AA68" s="35">
        <v>0</v>
      </c>
      <c r="AB68" s="35">
        <v>0</v>
      </c>
      <c r="AC68" s="35">
        <v>0</v>
      </c>
      <c r="AD68" s="35">
        <v>0</v>
      </c>
      <c r="AE68" s="35">
        <v>0</v>
      </c>
      <c r="AF68" s="35">
        <v>0</v>
      </c>
      <c r="AG68" s="35">
        <v>0</v>
      </c>
      <c r="AH68" s="35">
        <v>0</v>
      </c>
      <c r="AI68" s="35">
        <v>0</v>
      </c>
      <c r="AJ68" s="35">
        <v>0</v>
      </c>
      <c r="AK68" s="35">
        <v>0</v>
      </c>
      <c r="AL68" s="35">
        <v>0</v>
      </c>
      <c r="AM68" s="35">
        <v>0</v>
      </c>
      <c r="AN68" s="35">
        <f t="shared" si="4"/>
        <v>1558452.6244000003</v>
      </c>
      <c r="AO68" s="35">
        <v>1</v>
      </c>
      <c r="AP68" s="35">
        <v>0</v>
      </c>
      <c r="AQ68" s="35">
        <v>3</v>
      </c>
      <c r="AR68" s="76">
        <v>1558452.6244000003</v>
      </c>
      <c r="AS68" s="35">
        <v>0</v>
      </c>
      <c r="AT68" s="35">
        <v>1</v>
      </c>
      <c r="AU68" s="35">
        <v>0</v>
      </c>
      <c r="AV68" s="35">
        <v>0</v>
      </c>
    </row>
    <row r="69" spans="1:48">
      <c r="A69" s="35">
        <v>5</v>
      </c>
      <c r="B69" s="35">
        <v>1248.3900000000001</v>
      </c>
      <c r="C69" s="35">
        <v>1</v>
      </c>
      <c r="D69" s="35">
        <v>1</v>
      </c>
      <c r="E69" s="35">
        <v>1</v>
      </c>
      <c r="F69" s="35">
        <v>0</v>
      </c>
      <c r="G69" s="35">
        <v>0</v>
      </c>
      <c r="H69" s="35">
        <v>1</v>
      </c>
      <c r="I69" s="35">
        <v>1</v>
      </c>
      <c r="J69" s="35">
        <v>0</v>
      </c>
      <c r="K69" s="35">
        <v>0</v>
      </c>
      <c r="L69" s="35">
        <v>0</v>
      </c>
      <c r="M69" s="35">
        <v>0</v>
      </c>
      <c r="N69" s="35">
        <v>0</v>
      </c>
      <c r="O69" s="35">
        <v>0</v>
      </c>
      <c r="P69" s="35">
        <v>0</v>
      </c>
      <c r="Q69" s="35">
        <v>0</v>
      </c>
      <c r="R69" s="35">
        <v>0</v>
      </c>
      <c r="S69" s="35">
        <v>0</v>
      </c>
      <c r="T69" s="35">
        <v>0</v>
      </c>
      <c r="U69" s="35">
        <v>0</v>
      </c>
      <c r="V69" s="35">
        <v>0</v>
      </c>
      <c r="W69" s="35">
        <v>0</v>
      </c>
      <c r="X69" s="35">
        <v>0</v>
      </c>
      <c r="Y69" s="35">
        <v>0</v>
      </c>
      <c r="Z69" s="35">
        <v>0</v>
      </c>
      <c r="AA69" s="35">
        <v>0</v>
      </c>
      <c r="AB69" s="35">
        <v>0</v>
      </c>
      <c r="AC69" s="35">
        <v>0</v>
      </c>
      <c r="AD69" s="35">
        <v>0</v>
      </c>
      <c r="AE69" s="35">
        <v>0</v>
      </c>
      <c r="AF69" s="35">
        <v>0</v>
      </c>
      <c r="AG69" s="35">
        <v>0</v>
      </c>
      <c r="AH69" s="35">
        <v>0</v>
      </c>
      <c r="AI69" s="35">
        <v>0</v>
      </c>
      <c r="AJ69" s="35">
        <v>0</v>
      </c>
      <c r="AK69" s="35">
        <v>0</v>
      </c>
      <c r="AL69" s="35">
        <v>0</v>
      </c>
      <c r="AM69" s="35">
        <v>0</v>
      </c>
      <c r="AN69" s="35">
        <f t="shared" si="4"/>
        <v>1558477.5921000002</v>
      </c>
      <c r="AO69" s="35">
        <v>1</v>
      </c>
      <c r="AP69" s="35">
        <v>0</v>
      </c>
      <c r="AQ69" s="35">
        <v>3</v>
      </c>
      <c r="AR69" s="76">
        <v>1558477.5921000002</v>
      </c>
      <c r="AS69" s="35">
        <v>0</v>
      </c>
      <c r="AT69" s="35">
        <v>1</v>
      </c>
      <c r="AU69" s="35">
        <v>0</v>
      </c>
      <c r="AV69" s="35">
        <v>0</v>
      </c>
    </row>
    <row r="70" spans="1:48">
      <c r="A70" s="35">
        <v>3</v>
      </c>
      <c r="B70" s="35">
        <v>1335.89</v>
      </c>
      <c r="C70" s="35">
        <v>1</v>
      </c>
      <c r="D70" s="35">
        <v>1</v>
      </c>
      <c r="E70" s="35">
        <v>0</v>
      </c>
      <c r="F70" s="35">
        <v>1</v>
      </c>
      <c r="G70" s="35">
        <v>1</v>
      </c>
      <c r="H70" s="35">
        <v>0</v>
      </c>
      <c r="I70" s="35">
        <v>1</v>
      </c>
      <c r="J70" s="35">
        <v>0</v>
      </c>
      <c r="K70" s="35">
        <v>0</v>
      </c>
      <c r="L70" s="35">
        <v>0</v>
      </c>
      <c r="M70" s="35">
        <v>0</v>
      </c>
      <c r="N70" s="35">
        <v>0</v>
      </c>
      <c r="O70" s="35">
        <v>0</v>
      </c>
      <c r="P70" s="35">
        <v>0</v>
      </c>
      <c r="Q70" s="35">
        <v>0</v>
      </c>
      <c r="R70" s="35">
        <v>0</v>
      </c>
      <c r="S70" s="35">
        <v>0</v>
      </c>
      <c r="T70" s="35">
        <v>0</v>
      </c>
      <c r="U70" s="35">
        <v>0</v>
      </c>
      <c r="V70" s="35">
        <v>0</v>
      </c>
      <c r="W70" s="35">
        <v>0</v>
      </c>
      <c r="X70" s="35">
        <v>0</v>
      </c>
      <c r="Y70" s="35">
        <v>0</v>
      </c>
      <c r="Z70" s="35">
        <v>0</v>
      </c>
      <c r="AA70" s="35">
        <v>0</v>
      </c>
      <c r="AB70" s="35">
        <v>0</v>
      </c>
      <c r="AC70" s="35">
        <v>0</v>
      </c>
      <c r="AD70" s="35">
        <v>0</v>
      </c>
      <c r="AE70" s="35">
        <v>0</v>
      </c>
      <c r="AF70" s="35">
        <v>0</v>
      </c>
      <c r="AG70" s="35">
        <v>0</v>
      </c>
      <c r="AH70" s="35">
        <v>0</v>
      </c>
      <c r="AI70" s="35">
        <v>0</v>
      </c>
      <c r="AJ70" s="35">
        <v>0</v>
      </c>
      <c r="AK70" s="35">
        <v>0</v>
      </c>
      <c r="AL70" s="35">
        <v>0</v>
      </c>
      <c r="AM70" s="35">
        <v>0</v>
      </c>
      <c r="AN70" s="35">
        <f t="shared" si="4"/>
        <v>1784602.0921000002</v>
      </c>
      <c r="AO70" s="35">
        <v>1</v>
      </c>
      <c r="AP70" s="35">
        <v>1</v>
      </c>
      <c r="AQ70" s="35">
        <v>2</v>
      </c>
      <c r="AR70" s="76">
        <v>1784602.0921000002</v>
      </c>
      <c r="AS70" s="35">
        <v>0</v>
      </c>
      <c r="AT70" s="35">
        <v>1</v>
      </c>
      <c r="AU70" s="35">
        <v>0</v>
      </c>
      <c r="AV70" s="35">
        <v>0</v>
      </c>
    </row>
    <row r="71" spans="1:48">
      <c r="A71" s="35">
        <v>3</v>
      </c>
      <c r="B71" s="35">
        <v>1342.76</v>
      </c>
      <c r="C71" s="35">
        <v>1</v>
      </c>
      <c r="D71" s="35">
        <v>0</v>
      </c>
      <c r="E71" s="35">
        <v>0</v>
      </c>
      <c r="F71" s="35">
        <v>1</v>
      </c>
      <c r="G71" s="35">
        <v>1</v>
      </c>
      <c r="H71" s="35">
        <v>1</v>
      </c>
      <c r="I71" s="35">
        <v>1</v>
      </c>
      <c r="J71" s="35">
        <v>0</v>
      </c>
      <c r="K71" s="35">
        <v>0</v>
      </c>
      <c r="L71" s="35">
        <v>0</v>
      </c>
      <c r="M71" s="35">
        <v>0</v>
      </c>
      <c r="N71" s="35">
        <v>0</v>
      </c>
      <c r="O71" s="35">
        <v>0</v>
      </c>
      <c r="P71" s="35">
        <v>0</v>
      </c>
      <c r="Q71" s="35">
        <v>0</v>
      </c>
      <c r="R71" s="35">
        <v>0</v>
      </c>
      <c r="S71" s="35">
        <v>0</v>
      </c>
      <c r="T71" s="35">
        <v>0</v>
      </c>
      <c r="U71" s="35">
        <v>0</v>
      </c>
      <c r="V71" s="35">
        <v>0</v>
      </c>
      <c r="W71" s="35">
        <v>0</v>
      </c>
      <c r="X71" s="35">
        <v>0</v>
      </c>
      <c r="Y71" s="35">
        <v>0</v>
      </c>
      <c r="Z71" s="35">
        <v>0</v>
      </c>
      <c r="AA71" s="35">
        <v>0</v>
      </c>
      <c r="AB71" s="35">
        <v>0</v>
      </c>
      <c r="AC71" s="35">
        <v>0</v>
      </c>
      <c r="AD71" s="35">
        <v>0</v>
      </c>
      <c r="AE71" s="35">
        <v>0</v>
      </c>
      <c r="AF71" s="35">
        <v>0</v>
      </c>
      <c r="AG71" s="35">
        <v>0</v>
      </c>
      <c r="AH71" s="35">
        <v>0</v>
      </c>
      <c r="AI71" s="35">
        <v>0</v>
      </c>
      <c r="AJ71" s="35">
        <v>0</v>
      </c>
      <c r="AK71" s="35">
        <v>0</v>
      </c>
      <c r="AL71" s="35">
        <v>0</v>
      </c>
      <c r="AM71" s="35">
        <v>0</v>
      </c>
      <c r="AN71" s="35">
        <f t="shared" si="4"/>
        <v>1803004.4176</v>
      </c>
      <c r="AO71" s="35">
        <v>1</v>
      </c>
      <c r="AP71" s="35">
        <v>1</v>
      </c>
      <c r="AQ71" s="35">
        <v>2</v>
      </c>
      <c r="AR71" s="76">
        <v>1803004.4176</v>
      </c>
      <c r="AS71" s="35">
        <v>0</v>
      </c>
      <c r="AT71" s="35">
        <v>1</v>
      </c>
      <c r="AU71" s="35">
        <v>0</v>
      </c>
      <c r="AV71" s="35">
        <v>0</v>
      </c>
    </row>
    <row r="72" spans="1:48">
      <c r="A72" s="35">
        <v>3</v>
      </c>
      <c r="B72" s="35">
        <v>1385.26</v>
      </c>
      <c r="C72" s="35">
        <v>1</v>
      </c>
      <c r="D72" s="35">
        <v>0</v>
      </c>
      <c r="E72" s="35">
        <v>1</v>
      </c>
      <c r="F72" s="35">
        <v>0</v>
      </c>
      <c r="G72" s="35">
        <v>1</v>
      </c>
      <c r="H72" s="35">
        <v>1</v>
      </c>
      <c r="I72" s="35">
        <v>1</v>
      </c>
      <c r="J72" s="35">
        <v>0</v>
      </c>
      <c r="K72" s="35">
        <v>0</v>
      </c>
      <c r="L72" s="35">
        <v>0</v>
      </c>
      <c r="M72" s="35">
        <v>0</v>
      </c>
      <c r="N72" s="35">
        <v>0</v>
      </c>
      <c r="O72" s="35">
        <v>0</v>
      </c>
      <c r="P72" s="35">
        <v>0</v>
      </c>
      <c r="Q72" s="35">
        <v>0</v>
      </c>
      <c r="R72" s="35">
        <v>0</v>
      </c>
      <c r="S72" s="35">
        <v>0</v>
      </c>
      <c r="T72" s="35">
        <v>0</v>
      </c>
      <c r="U72" s="35">
        <v>0</v>
      </c>
      <c r="V72" s="35">
        <v>0</v>
      </c>
      <c r="W72" s="35">
        <v>0</v>
      </c>
      <c r="X72" s="35">
        <v>0</v>
      </c>
      <c r="Y72" s="35">
        <v>0</v>
      </c>
      <c r="Z72" s="35">
        <v>0</v>
      </c>
      <c r="AA72" s="35">
        <v>0</v>
      </c>
      <c r="AB72" s="35">
        <v>0</v>
      </c>
      <c r="AC72" s="35">
        <v>0</v>
      </c>
      <c r="AD72" s="35">
        <v>0</v>
      </c>
      <c r="AE72" s="35">
        <v>0</v>
      </c>
      <c r="AF72" s="35">
        <v>0</v>
      </c>
      <c r="AG72" s="35">
        <v>0</v>
      </c>
      <c r="AH72" s="35">
        <v>0</v>
      </c>
      <c r="AI72" s="35">
        <v>0</v>
      </c>
      <c r="AJ72" s="35">
        <v>0</v>
      </c>
      <c r="AK72" s="35">
        <v>0</v>
      </c>
      <c r="AL72" s="35">
        <v>0</v>
      </c>
      <c r="AM72" s="35">
        <v>0</v>
      </c>
      <c r="AN72" s="35">
        <f t="shared" si="4"/>
        <v>1918945.2675999999</v>
      </c>
      <c r="AO72" s="35">
        <v>1</v>
      </c>
      <c r="AP72" s="35">
        <v>1</v>
      </c>
      <c r="AQ72" s="35">
        <v>2</v>
      </c>
      <c r="AR72" s="76">
        <v>1918945.2675999999</v>
      </c>
      <c r="AS72" s="35">
        <v>0</v>
      </c>
      <c r="AT72" s="35">
        <v>1</v>
      </c>
      <c r="AU72" s="35">
        <v>0</v>
      </c>
      <c r="AV72" s="35">
        <v>0</v>
      </c>
    </row>
    <row r="73" spans="1:48">
      <c r="A73" s="35">
        <v>3</v>
      </c>
      <c r="B73" s="35">
        <v>1385.26</v>
      </c>
      <c r="C73" s="35">
        <v>1</v>
      </c>
      <c r="D73" s="35">
        <v>0</v>
      </c>
      <c r="E73" s="35">
        <v>1</v>
      </c>
      <c r="F73" s="35">
        <v>1</v>
      </c>
      <c r="G73" s="35">
        <v>1</v>
      </c>
      <c r="H73" s="35">
        <v>0</v>
      </c>
      <c r="I73" s="35">
        <v>1</v>
      </c>
      <c r="J73" s="35">
        <v>0</v>
      </c>
      <c r="K73" s="35">
        <v>0</v>
      </c>
      <c r="L73" s="35">
        <v>0</v>
      </c>
      <c r="M73" s="35">
        <v>0</v>
      </c>
      <c r="N73" s="35">
        <v>0</v>
      </c>
      <c r="O73" s="35">
        <v>0</v>
      </c>
      <c r="P73" s="35">
        <v>0</v>
      </c>
      <c r="Q73" s="35">
        <v>0</v>
      </c>
      <c r="R73" s="35">
        <v>0</v>
      </c>
      <c r="S73" s="35">
        <v>0</v>
      </c>
      <c r="T73" s="35">
        <v>0</v>
      </c>
      <c r="U73" s="35">
        <v>0</v>
      </c>
      <c r="V73" s="35">
        <v>0</v>
      </c>
      <c r="W73" s="35">
        <v>0</v>
      </c>
      <c r="X73" s="35">
        <v>0</v>
      </c>
      <c r="Y73" s="35">
        <v>0</v>
      </c>
      <c r="Z73" s="35">
        <v>0</v>
      </c>
      <c r="AA73" s="35">
        <v>0</v>
      </c>
      <c r="AB73" s="35">
        <v>0</v>
      </c>
      <c r="AC73" s="35">
        <v>0</v>
      </c>
      <c r="AD73" s="35">
        <v>0</v>
      </c>
      <c r="AE73" s="35">
        <v>0</v>
      </c>
      <c r="AF73" s="35">
        <v>0</v>
      </c>
      <c r="AG73" s="35">
        <v>0</v>
      </c>
      <c r="AH73" s="35">
        <v>0</v>
      </c>
      <c r="AI73" s="35">
        <v>0</v>
      </c>
      <c r="AJ73" s="35">
        <v>0</v>
      </c>
      <c r="AK73" s="35">
        <v>0</v>
      </c>
      <c r="AL73" s="35">
        <v>0</v>
      </c>
      <c r="AM73" s="35">
        <v>0</v>
      </c>
      <c r="AN73" s="35">
        <f t="shared" si="4"/>
        <v>1918945.2675999999</v>
      </c>
      <c r="AO73" s="35">
        <v>1</v>
      </c>
      <c r="AP73" s="35">
        <v>1</v>
      </c>
      <c r="AQ73" s="35">
        <v>2</v>
      </c>
      <c r="AR73" s="76">
        <v>1918945.2675999999</v>
      </c>
      <c r="AS73" s="35">
        <v>0</v>
      </c>
      <c r="AT73" s="35">
        <v>1</v>
      </c>
      <c r="AU73" s="35">
        <v>0</v>
      </c>
      <c r="AV73" s="35">
        <v>0</v>
      </c>
    </row>
    <row r="74" spans="1:48">
      <c r="A74" s="35">
        <v>5</v>
      </c>
      <c r="B74" s="35">
        <v>1167.4000000000001</v>
      </c>
      <c r="C74" s="35">
        <v>0</v>
      </c>
      <c r="D74" s="35">
        <v>0</v>
      </c>
      <c r="E74" s="35">
        <v>0</v>
      </c>
      <c r="F74" s="35">
        <v>0</v>
      </c>
      <c r="G74" s="35">
        <v>0</v>
      </c>
      <c r="H74" s="35">
        <v>0</v>
      </c>
      <c r="I74" s="35">
        <v>0</v>
      </c>
      <c r="J74" s="35">
        <v>1</v>
      </c>
      <c r="K74" s="35">
        <v>1</v>
      </c>
      <c r="L74" s="35">
        <v>1</v>
      </c>
      <c r="M74" s="35">
        <v>0</v>
      </c>
      <c r="N74" s="35">
        <v>0</v>
      </c>
      <c r="O74" s="35">
        <v>1</v>
      </c>
      <c r="P74" s="35">
        <v>1</v>
      </c>
      <c r="Q74" s="35">
        <v>0</v>
      </c>
      <c r="R74" s="35">
        <v>0</v>
      </c>
      <c r="S74" s="35">
        <v>0</v>
      </c>
      <c r="T74" s="35">
        <v>0</v>
      </c>
      <c r="U74" s="35">
        <v>0</v>
      </c>
      <c r="V74" s="35">
        <v>0</v>
      </c>
      <c r="W74" s="35">
        <v>0</v>
      </c>
      <c r="X74" s="35">
        <v>0</v>
      </c>
      <c r="Y74" s="35">
        <v>0</v>
      </c>
      <c r="Z74" s="35">
        <v>0</v>
      </c>
      <c r="AA74" s="35">
        <v>0</v>
      </c>
      <c r="AB74" s="35">
        <v>0</v>
      </c>
      <c r="AC74" s="35">
        <v>0</v>
      </c>
      <c r="AD74" s="35">
        <v>0</v>
      </c>
      <c r="AE74" s="35">
        <v>0</v>
      </c>
      <c r="AF74" s="35">
        <v>0</v>
      </c>
      <c r="AG74" s="35">
        <v>0</v>
      </c>
      <c r="AH74" s="35">
        <v>0</v>
      </c>
      <c r="AI74" s="35">
        <v>0</v>
      </c>
      <c r="AJ74" s="35">
        <v>0</v>
      </c>
      <c r="AK74" s="35">
        <v>0</v>
      </c>
      <c r="AL74" s="35">
        <v>0</v>
      </c>
      <c r="AM74" s="35">
        <v>0</v>
      </c>
      <c r="AN74" s="35">
        <f t="shared" si="4"/>
        <v>1362822.7600000002</v>
      </c>
      <c r="AO74" s="35">
        <v>1</v>
      </c>
      <c r="AP74" s="35">
        <v>0</v>
      </c>
      <c r="AQ74" s="35">
        <v>4</v>
      </c>
      <c r="AR74" s="76">
        <v>1362822.7600000002</v>
      </c>
      <c r="AS74" s="35">
        <v>0</v>
      </c>
      <c r="AT74" s="35">
        <v>1</v>
      </c>
      <c r="AU74" s="35">
        <v>0</v>
      </c>
      <c r="AV74" s="35">
        <v>0</v>
      </c>
    </row>
    <row r="75" spans="1:48">
      <c r="A75" s="35">
        <v>2</v>
      </c>
      <c r="B75" s="35">
        <v>1222.4000000000001</v>
      </c>
      <c r="C75" s="35">
        <v>0</v>
      </c>
      <c r="D75" s="35">
        <v>0</v>
      </c>
      <c r="E75" s="35">
        <v>0</v>
      </c>
      <c r="F75" s="35">
        <v>0</v>
      </c>
      <c r="G75" s="35">
        <v>0</v>
      </c>
      <c r="H75" s="35">
        <v>0</v>
      </c>
      <c r="I75" s="35">
        <v>0</v>
      </c>
      <c r="J75" s="35">
        <v>1</v>
      </c>
      <c r="K75" s="35">
        <v>1</v>
      </c>
      <c r="L75" s="35">
        <v>1</v>
      </c>
      <c r="M75" s="35">
        <v>0</v>
      </c>
      <c r="N75" s="35">
        <v>0</v>
      </c>
      <c r="O75" s="35">
        <v>1</v>
      </c>
      <c r="P75" s="35">
        <v>1</v>
      </c>
      <c r="Q75" s="35">
        <v>0</v>
      </c>
      <c r="R75" s="35">
        <v>0</v>
      </c>
      <c r="S75" s="35">
        <v>0</v>
      </c>
      <c r="T75" s="35">
        <v>0</v>
      </c>
      <c r="U75" s="35">
        <v>0</v>
      </c>
      <c r="V75" s="35">
        <v>0</v>
      </c>
      <c r="W75" s="35">
        <v>0</v>
      </c>
      <c r="X75" s="35">
        <v>0</v>
      </c>
      <c r="Y75" s="35">
        <v>0</v>
      </c>
      <c r="Z75" s="35">
        <v>0</v>
      </c>
      <c r="AA75" s="35">
        <v>0</v>
      </c>
      <c r="AB75" s="35">
        <v>0</v>
      </c>
      <c r="AC75" s="35">
        <v>0</v>
      </c>
      <c r="AD75" s="35">
        <v>0</v>
      </c>
      <c r="AE75" s="35">
        <v>0</v>
      </c>
      <c r="AF75" s="35">
        <v>0</v>
      </c>
      <c r="AG75" s="35">
        <v>0</v>
      </c>
      <c r="AH75" s="35">
        <v>0</v>
      </c>
      <c r="AI75" s="35">
        <v>0</v>
      </c>
      <c r="AJ75" s="35">
        <v>0</v>
      </c>
      <c r="AK75" s="35">
        <v>0</v>
      </c>
      <c r="AL75" s="35">
        <v>0</v>
      </c>
      <c r="AM75" s="35">
        <v>0</v>
      </c>
      <c r="AN75" s="35">
        <f t="shared" si="4"/>
        <v>1494261.7600000002</v>
      </c>
      <c r="AO75" s="35">
        <v>1</v>
      </c>
      <c r="AP75" s="35">
        <v>0</v>
      </c>
      <c r="AQ75" s="35">
        <v>4</v>
      </c>
      <c r="AR75" s="76">
        <v>1494261.7600000002</v>
      </c>
      <c r="AS75" s="35">
        <v>0</v>
      </c>
      <c r="AT75" s="35">
        <v>1</v>
      </c>
      <c r="AU75" s="35">
        <v>0</v>
      </c>
      <c r="AV75" s="35">
        <v>0</v>
      </c>
    </row>
    <row r="76" spans="1:48">
      <c r="A76" s="35">
        <v>5</v>
      </c>
      <c r="B76" s="35">
        <v>1282.4000000000001</v>
      </c>
      <c r="C76" s="35">
        <v>0</v>
      </c>
      <c r="D76" s="35">
        <v>0</v>
      </c>
      <c r="E76" s="35">
        <v>0</v>
      </c>
      <c r="F76" s="35">
        <v>0</v>
      </c>
      <c r="G76" s="35">
        <v>0</v>
      </c>
      <c r="H76" s="35">
        <v>0</v>
      </c>
      <c r="I76" s="35">
        <v>0</v>
      </c>
      <c r="J76" s="35">
        <v>1</v>
      </c>
      <c r="K76" s="35">
        <v>1</v>
      </c>
      <c r="L76" s="35">
        <v>0</v>
      </c>
      <c r="M76" s="35">
        <v>1</v>
      </c>
      <c r="N76" s="35">
        <v>0</v>
      </c>
      <c r="O76" s="35">
        <v>1</v>
      </c>
      <c r="P76" s="35">
        <v>1</v>
      </c>
      <c r="Q76" s="35">
        <v>0</v>
      </c>
      <c r="R76" s="35">
        <v>0</v>
      </c>
      <c r="S76" s="35">
        <v>0</v>
      </c>
      <c r="T76" s="35">
        <v>0</v>
      </c>
      <c r="U76" s="35">
        <v>0</v>
      </c>
      <c r="V76" s="35">
        <v>0</v>
      </c>
      <c r="W76" s="35">
        <v>0</v>
      </c>
      <c r="X76" s="35">
        <v>0</v>
      </c>
      <c r="Y76" s="35">
        <v>0</v>
      </c>
      <c r="Z76" s="35">
        <v>0</v>
      </c>
      <c r="AA76" s="35">
        <v>0</v>
      </c>
      <c r="AB76" s="35">
        <v>0</v>
      </c>
      <c r="AC76" s="35">
        <v>0</v>
      </c>
      <c r="AD76" s="35">
        <v>0</v>
      </c>
      <c r="AE76" s="35">
        <v>0</v>
      </c>
      <c r="AF76" s="35">
        <v>0</v>
      </c>
      <c r="AG76" s="35">
        <v>0</v>
      </c>
      <c r="AH76" s="35">
        <v>0</v>
      </c>
      <c r="AI76" s="35">
        <v>0</v>
      </c>
      <c r="AJ76" s="35">
        <v>0</v>
      </c>
      <c r="AK76" s="35">
        <v>0</v>
      </c>
      <c r="AL76" s="35">
        <v>0</v>
      </c>
      <c r="AM76" s="35">
        <v>0</v>
      </c>
      <c r="AN76" s="35">
        <f t="shared" si="4"/>
        <v>1644549.7600000002</v>
      </c>
      <c r="AO76" s="35">
        <v>1</v>
      </c>
      <c r="AP76" s="35">
        <v>1</v>
      </c>
      <c r="AQ76" s="35">
        <v>3</v>
      </c>
      <c r="AR76" s="76">
        <v>1644549.7600000002</v>
      </c>
      <c r="AS76" s="35">
        <v>0</v>
      </c>
      <c r="AT76" s="35">
        <v>1</v>
      </c>
      <c r="AU76" s="35">
        <v>0</v>
      </c>
      <c r="AV76" s="35">
        <v>0</v>
      </c>
    </row>
    <row r="77" spans="1:48">
      <c r="A77" s="35">
        <v>5</v>
      </c>
      <c r="B77" s="35">
        <v>1318.4</v>
      </c>
      <c r="C77" s="35">
        <v>0</v>
      </c>
      <c r="D77" s="35">
        <v>0</v>
      </c>
      <c r="E77" s="35">
        <v>0</v>
      </c>
      <c r="F77" s="35">
        <v>0</v>
      </c>
      <c r="G77" s="35">
        <v>0</v>
      </c>
      <c r="H77" s="35">
        <v>0</v>
      </c>
      <c r="I77" s="35">
        <v>0</v>
      </c>
      <c r="J77" s="35">
        <v>1</v>
      </c>
      <c r="K77" s="35">
        <v>1</v>
      </c>
      <c r="L77" s="35">
        <v>1</v>
      </c>
      <c r="M77" s="35">
        <v>1</v>
      </c>
      <c r="N77" s="35">
        <v>0</v>
      </c>
      <c r="O77" s="35">
        <v>1</v>
      </c>
      <c r="P77" s="35">
        <v>0</v>
      </c>
      <c r="Q77" s="35">
        <v>0</v>
      </c>
      <c r="R77" s="35">
        <v>0</v>
      </c>
      <c r="S77" s="35">
        <v>0</v>
      </c>
      <c r="T77" s="35">
        <v>0</v>
      </c>
      <c r="U77" s="35">
        <v>0</v>
      </c>
      <c r="V77" s="35">
        <v>0</v>
      </c>
      <c r="W77" s="35">
        <v>0</v>
      </c>
      <c r="X77" s="35">
        <v>0</v>
      </c>
      <c r="Y77" s="35">
        <v>0</v>
      </c>
      <c r="Z77" s="35">
        <v>0</v>
      </c>
      <c r="AA77" s="35">
        <v>0</v>
      </c>
      <c r="AB77" s="35">
        <v>0</v>
      </c>
      <c r="AC77" s="35">
        <v>0</v>
      </c>
      <c r="AD77" s="35">
        <v>0</v>
      </c>
      <c r="AE77" s="35">
        <v>0</v>
      </c>
      <c r="AF77" s="35">
        <v>0</v>
      </c>
      <c r="AG77" s="35">
        <v>0</v>
      </c>
      <c r="AH77" s="35">
        <v>0</v>
      </c>
      <c r="AI77" s="35">
        <v>0</v>
      </c>
      <c r="AJ77" s="35">
        <v>0</v>
      </c>
      <c r="AK77" s="35">
        <v>0</v>
      </c>
      <c r="AL77" s="35">
        <v>0</v>
      </c>
      <c r="AM77" s="35">
        <v>0</v>
      </c>
      <c r="AN77" s="35">
        <f t="shared" si="4"/>
        <v>1738178.5600000003</v>
      </c>
      <c r="AO77" s="35">
        <v>1</v>
      </c>
      <c r="AP77" s="35">
        <v>1</v>
      </c>
      <c r="AQ77" s="35">
        <v>3</v>
      </c>
      <c r="AR77" s="76">
        <v>1738178.5600000003</v>
      </c>
      <c r="AS77" s="35">
        <v>0</v>
      </c>
      <c r="AT77" s="35">
        <v>1</v>
      </c>
      <c r="AU77" s="35">
        <v>0</v>
      </c>
      <c r="AV77" s="35">
        <v>0</v>
      </c>
    </row>
    <row r="78" spans="1:48">
      <c r="A78" s="35">
        <v>5</v>
      </c>
      <c r="B78" s="35">
        <v>1489.4</v>
      </c>
      <c r="C78" s="35">
        <v>0</v>
      </c>
      <c r="D78" s="35">
        <v>0</v>
      </c>
      <c r="E78" s="35">
        <v>0</v>
      </c>
      <c r="F78" s="35">
        <v>0</v>
      </c>
      <c r="G78" s="35">
        <v>0</v>
      </c>
      <c r="H78" s="35">
        <v>0</v>
      </c>
      <c r="I78" s="35">
        <v>0</v>
      </c>
      <c r="J78" s="35">
        <v>1</v>
      </c>
      <c r="K78" s="35">
        <v>0</v>
      </c>
      <c r="L78" s="35">
        <v>0</v>
      </c>
      <c r="M78" s="35">
        <v>1</v>
      </c>
      <c r="N78" s="35">
        <v>1</v>
      </c>
      <c r="O78" s="35">
        <v>1</v>
      </c>
      <c r="P78" s="35">
        <v>1</v>
      </c>
      <c r="Q78" s="35">
        <v>0</v>
      </c>
      <c r="R78" s="35">
        <v>0</v>
      </c>
      <c r="S78" s="35">
        <v>0</v>
      </c>
      <c r="T78" s="35">
        <v>0</v>
      </c>
      <c r="U78" s="35">
        <v>0</v>
      </c>
      <c r="V78" s="35">
        <v>0</v>
      </c>
      <c r="W78" s="35">
        <v>0</v>
      </c>
      <c r="X78" s="35">
        <v>0</v>
      </c>
      <c r="Y78" s="35">
        <v>0</v>
      </c>
      <c r="Z78" s="35">
        <v>0</v>
      </c>
      <c r="AA78" s="35">
        <v>0</v>
      </c>
      <c r="AB78" s="35">
        <v>0</v>
      </c>
      <c r="AC78" s="35">
        <v>0</v>
      </c>
      <c r="AD78" s="35">
        <v>0</v>
      </c>
      <c r="AE78" s="35">
        <v>0</v>
      </c>
      <c r="AF78" s="35">
        <v>0</v>
      </c>
      <c r="AG78" s="35">
        <v>0</v>
      </c>
      <c r="AH78" s="35">
        <v>0</v>
      </c>
      <c r="AI78" s="35">
        <v>0</v>
      </c>
      <c r="AJ78" s="35">
        <v>0</v>
      </c>
      <c r="AK78" s="35">
        <v>0</v>
      </c>
      <c r="AL78" s="35">
        <v>0</v>
      </c>
      <c r="AM78" s="35">
        <v>0</v>
      </c>
      <c r="AN78" s="35">
        <f t="shared" si="4"/>
        <v>2218312.3600000003</v>
      </c>
      <c r="AO78" s="35">
        <v>1</v>
      </c>
      <c r="AP78" s="35">
        <v>2</v>
      </c>
      <c r="AQ78" s="35">
        <v>2</v>
      </c>
      <c r="AR78" s="76">
        <v>2218312.3600000003</v>
      </c>
      <c r="AS78" s="35">
        <v>0</v>
      </c>
      <c r="AT78" s="35">
        <v>1</v>
      </c>
      <c r="AU78" s="35">
        <v>0</v>
      </c>
      <c r="AV78" s="35">
        <v>0</v>
      </c>
    </row>
    <row r="79" spans="1:48">
      <c r="A79" s="35">
        <v>2</v>
      </c>
      <c r="B79" s="35">
        <v>1502.4</v>
      </c>
      <c r="C79" s="35">
        <v>0</v>
      </c>
      <c r="D79" s="35">
        <v>0</v>
      </c>
      <c r="E79" s="35">
        <v>0</v>
      </c>
      <c r="F79" s="35">
        <v>0</v>
      </c>
      <c r="G79" s="35">
        <v>0</v>
      </c>
      <c r="H79" s="35">
        <v>0</v>
      </c>
      <c r="I79" s="35">
        <v>0</v>
      </c>
      <c r="J79" s="35">
        <v>1</v>
      </c>
      <c r="K79" s="35">
        <v>0</v>
      </c>
      <c r="L79" s="35">
        <v>1</v>
      </c>
      <c r="M79" s="35">
        <v>1</v>
      </c>
      <c r="N79" s="35">
        <v>1</v>
      </c>
      <c r="O79" s="35">
        <v>1</v>
      </c>
      <c r="P79" s="35">
        <v>0</v>
      </c>
      <c r="Q79" s="35">
        <v>0</v>
      </c>
      <c r="R79" s="35">
        <v>0</v>
      </c>
      <c r="S79" s="35">
        <v>0</v>
      </c>
      <c r="T79" s="35">
        <v>0</v>
      </c>
      <c r="U79" s="35">
        <v>0</v>
      </c>
      <c r="V79" s="35">
        <v>0</v>
      </c>
      <c r="W79" s="35">
        <v>0</v>
      </c>
      <c r="X79" s="35">
        <v>0</v>
      </c>
      <c r="Y79" s="35">
        <v>0</v>
      </c>
      <c r="Z79" s="35">
        <v>0</v>
      </c>
      <c r="AA79" s="35">
        <v>0</v>
      </c>
      <c r="AB79" s="35">
        <v>0</v>
      </c>
      <c r="AC79" s="35">
        <v>0</v>
      </c>
      <c r="AD79" s="35">
        <v>0</v>
      </c>
      <c r="AE79" s="35">
        <v>0</v>
      </c>
      <c r="AF79" s="35">
        <v>0</v>
      </c>
      <c r="AG79" s="35">
        <v>0</v>
      </c>
      <c r="AH79" s="35">
        <v>0</v>
      </c>
      <c r="AI79" s="35">
        <v>0</v>
      </c>
      <c r="AJ79" s="35">
        <v>0</v>
      </c>
      <c r="AK79" s="35">
        <v>0</v>
      </c>
      <c r="AL79" s="35">
        <v>0</v>
      </c>
      <c r="AM79" s="35">
        <v>0</v>
      </c>
      <c r="AN79" s="35">
        <f t="shared" si="4"/>
        <v>2257205.7600000002</v>
      </c>
      <c r="AO79" s="35">
        <v>1</v>
      </c>
      <c r="AP79" s="35">
        <v>2</v>
      </c>
      <c r="AQ79" s="35">
        <v>2</v>
      </c>
      <c r="AR79" s="76">
        <v>2257205.7600000002</v>
      </c>
      <c r="AS79" s="35">
        <v>0</v>
      </c>
      <c r="AT79" s="35">
        <v>1</v>
      </c>
      <c r="AU79" s="35">
        <v>0</v>
      </c>
      <c r="AV79" s="35">
        <v>0</v>
      </c>
    </row>
    <row r="80" spans="1:48">
      <c r="A80" s="35">
        <v>6</v>
      </c>
      <c r="B80" s="35">
        <v>1206</v>
      </c>
      <c r="C80" s="35">
        <v>0</v>
      </c>
      <c r="D80" s="35">
        <v>0</v>
      </c>
      <c r="E80" s="35">
        <v>0</v>
      </c>
      <c r="F80" s="35">
        <v>0</v>
      </c>
      <c r="G80" s="35">
        <v>0</v>
      </c>
      <c r="H80" s="35">
        <v>0</v>
      </c>
      <c r="I80" s="35">
        <v>0</v>
      </c>
      <c r="J80" s="35">
        <v>1</v>
      </c>
      <c r="K80" s="35">
        <v>1</v>
      </c>
      <c r="L80" s="35">
        <v>1</v>
      </c>
      <c r="M80" s="35">
        <v>0</v>
      </c>
      <c r="N80" s="35">
        <v>0</v>
      </c>
      <c r="O80" s="35">
        <v>1</v>
      </c>
      <c r="P80" s="35">
        <v>1</v>
      </c>
      <c r="Q80" s="35">
        <v>1</v>
      </c>
      <c r="R80" s="35">
        <v>0</v>
      </c>
      <c r="S80" s="35">
        <v>0</v>
      </c>
      <c r="T80" s="35">
        <v>0</v>
      </c>
      <c r="U80" s="35">
        <v>0</v>
      </c>
      <c r="V80" s="35">
        <v>0</v>
      </c>
      <c r="W80" s="35">
        <v>0</v>
      </c>
      <c r="X80" s="35">
        <v>0</v>
      </c>
      <c r="Y80" s="35">
        <v>0</v>
      </c>
      <c r="Z80" s="35">
        <v>0</v>
      </c>
      <c r="AA80" s="35">
        <v>0</v>
      </c>
      <c r="AB80" s="35">
        <v>0</v>
      </c>
      <c r="AC80" s="35">
        <v>0</v>
      </c>
      <c r="AD80" s="35">
        <v>0</v>
      </c>
      <c r="AE80" s="35">
        <v>0</v>
      </c>
      <c r="AF80" s="35">
        <v>0</v>
      </c>
      <c r="AG80" s="35">
        <v>0</v>
      </c>
      <c r="AH80" s="35">
        <v>0</v>
      </c>
      <c r="AI80" s="35">
        <v>0</v>
      </c>
      <c r="AJ80" s="35">
        <v>0</v>
      </c>
      <c r="AK80" s="35">
        <v>0</v>
      </c>
      <c r="AL80" s="35">
        <v>0</v>
      </c>
      <c r="AM80" s="35">
        <v>0</v>
      </c>
      <c r="AN80" s="35">
        <f t="shared" si="4"/>
        <v>1454436</v>
      </c>
      <c r="AO80" s="35">
        <v>1</v>
      </c>
      <c r="AP80" s="35">
        <v>0</v>
      </c>
      <c r="AQ80" s="35">
        <v>4</v>
      </c>
      <c r="AR80" s="76">
        <v>1454436</v>
      </c>
      <c r="AS80" s="35">
        <v>0</v>
      </c>
      <c r="AT80" s="35">
        <v>1</v>
      </c>
      <c r="AU80" s="35">
        <v>0</v>
      </c>
      <c r="AV80" s="35">
        <v>0</v>
      </c>
    </row>
    <row r="81" spans="1:48">
      <c r="A81" s="35">
        <v>3</v>
      </c>
      <c r="B81" s="35">
        <v>1261</v>
      </c>
      <c r="C81" s="35">
        <v>0</v>
      </c>
      <c r="D81" s="35">
        <v>0</v>
      </c>
      <c r="E81" s="35">
        <v>0</v>
      </c>
      <c r="F81" s="35">
        <v>0</v>
      </c>
      <c r="G81" s="35">
        <v>0</v>
      </c>
      <c r="H81" s="35">
        <v>0</v>
      </c>
      <c r="I81" s="35">
        <v>0</v>
      </c>
      <c r="J81" s="35">
        <v>1</v>
      </c>
      <c r="K81" s="35">
        <v>1</v>
      </c>
      <c r="L81" s="35">
        <v>1</v>
      </c>
      <c r="M81" s="35">
        <v>0</v>
      </c>
      <c r="N81" s="35">
        <v>0</v>
      </c>
      <c r="O81" s="35">
        <v>1</v>
      </c>
      <c r="P81" s="35">
        <v>1</v>
      </c>
      <c r="Q81" s="35">
        <v>1</v>
      </c>
      <c r="R81" s="35">
        <v>0</v>
      </c>
      <c r="S81" s="35">
        <v>0</v>
      </c>
      <c r="T81" s="35">
        <v>0</v>
      </c>
      <c r="U81" s="35">
        <v>0</v>
      </c>
      <c r="V81" s="35">
        <v>0</v>
      </c>
      <c r="W81" s="35">
        <v>0</v>
      </c>
      <c r="X81" s="35">
        <v>0</v>
      </c>
      <c r="Y81" s="35">
        <v>0</v>
      </c>
      <c r="Z81" s="35">
        <v>0</v>
      </c>
      <c r="AA81" s="35">
        <v>0</v>
      </c>
      <c r="AB81" s="35">
        <v>0</v>
      </c>
      <c r="AC81" s="35">
        <v>0</v>
      </c>
      <c r="AD81" s="35">
        <v>0</v>
      </c>
      <c r="AE81" s="35">
        <v>0</v>
      </c>
      <c r="AF81" s="35">
        <v>0</v>
      </c>
      <c r="AG81" s="35">
        <v>0</v>
      </c>
      <c r="AH81" s="35">
        <v>0</v>
      </c>
      <c r="AI81" s="35">
        <v>0</v>
      </c>
      <c r="AJ81" s="35">
        <v>0</v>
      </c>
      <c r="AK81" s="35">
        <v>0</v>
      </c>
      <c r="AL81" s="35">
        <v>0</v>
      </c>
      <c r="AM81" s="35">
        <v>0</v>
      </c>
      <c r="AN81" s="35">
        <f t="shared" si="4"/>
        <v>1590121</v>
      </c>
      <c r="AO81" s="35">
        <v>1</v>
      </c>
      <c r="AP81" s="35">
        <v>0</v>
      </c>
      <c r="AQ81" s="35">
        <v>4</v>
      </c>
      <c r="AR81" s="76">
        <v>1590121</v>
      </c>
      <c r="AS81" s="35">
        <v>0</v>
      </c>
      <c r="AT81" s="35">
        <v>1</v>
      </c>
      <c r="AU81" s="35">
        <v>0</v>
      </c>
      <c r="AV81" s="35">
        <v>0</v>
      </c>
    </row>
    <row r="82" spans="1:48">
      <c r="A82" s="35">
        <v>6</v>
      </c>
      <c r="B82" s="35">
        <v>1321</v>
      </c>
      <c r="C82" s="35">
        <v>0</v>
      </c>
      <c r="D82" s="35">
        <v>0</v>
      </c>
      <c r="E82" s="35">
        <v>0</v>
      </c>
      <c r="F82" s="35">
        <v>0</v>
      </c>
      <c r="G82" s="35">
        <v>0</v>
      </c>
      <c r="H82" s="35">
        <v>0</v>
      </c>
      <c r="I82" s="35">
        <v>0</v>
      </c>
      <c r="J82" s="35">
        <v>1</v>
      </c>
      <c r="K82" s="35">
        <v>1</v>
      </c>
      <c r="L82" s="35">
        <v>0</v>
      </c>
      <c r="M82" s="35">
        <v>1</v>
      </c>
      <c r="N82" s="35">
        <v>0</v>
      </c>
      <c r="O82" s="35">
        <v>1</v>
      </c>
      <c r="P82" s="35">
        <v>1</v>
      </c>
      <c r="Q82" s="35">
        <v>1</v>
      </c>
      <c r="R82" s="35">
        <v>0</v>
      </c>
      <c r="S82" s="35">
        <v>0</v>
      </c>
      <c r="T82" s="35">
        <v>0</v>
      </c>
      <c r="U82" s="35">
        <v>0</v>
      </c>
      <c r="V82" s="35">
        <v>0</v>
      </c>
      <c r="W82" s="35">
        <v>0</v>
      </c>
      <c r="X82" s="35">
        <v>0</v>
      </c>
      <c r="Y82" s="35">
        <v>0</v>
      </c>
      <c r="Z82" s="35">
        <v>0</v>
      </c>
      <c r="AA82" s="35">
        <v>0</v>
      </c>
      <c r="AB82" s="35">
        <v>0</v>
      </c>
      <c r="AC82" s="35">
        <v>0</v>
      </c>
      <c r="AD82" s="35">
        <v>0</v>
      </c>
      <c r="AE82" s="35">
        <v>0</v>
      </c>
      <c r="AF82" s="35">
        <v>0</v>
      </c>
      <c r="AG82" s="35">
        <v>0</v>
      </c>
      <c r="AH82" s="35">
        <v>0</v>
      </c>
      <c r="AI82" s="35">
        <v>0</v>
      </c>
      <c r="AJ82" s="35">
        <v>0</v>
      </c>
      <c r="AK82" s="35">
        <v>0</v>
      </c>
      <c r="AL82" s="35">
        <v>0</v>
      </c>
      <c r="AM82" s="35">
        <v>0</v>
      </c>
      <c r="AN82" s="35">
        <f t="shared" si="4"/>
        <v>1745041</v>
      </c>
      <c r="AO82" s="35">
        <v>1</v>
      </c>
      <c r="AP82" s="35">
        <v>1</v>
      </c>
      <c r="AQ82" s="35">
        <v>3</v>
      </c>
      <c r="AR82" s="76">
        <v>1745041</v>
      </c>
      <c r="AS82" s="35">
        <v>0</v>
      </c>
      <c r="AT82" s="35">
        <v>1</v>
      </c>
      <c r="AU82" s="35">
        <v>0</v>
      </c>
      <c r="AV82" s="35">
        <v>0</v>
      </c>
    </row>
    <row r="83" spans="1:48">
      <c r="A83" s="35">
        <v>6</v>
      </c>
      <c r="B83" s="35">
        <v>1357</v>
      </c>
      <c r="C83" s="35">
        <v>0</v>
      </c>
      <c r="D83" s="35">
        <v>0</v>
      </c>
      <c r="E83" s="35">
        <v>0</v>
      </c>
      <c r="F83" s="35">
        <v>0</v>
      </c>
      <c r="G83" s="35">
        <v>0</v>
      </c>
      <c r="H83" s="35">
        <v>0</v>
      </c>
      <c r="I83" s="35">
        <v>0</v>
      </c>
      <c r="J83" s="35">
        <v>1</v>
      </c>
      <c r="K83" s="35">
        <v>1</v>
      </c>
      <c r="L83" s="35">
        <v>1</v>
      </c>
      <c r="M83" s="35">
        <v>1</v>
      </c>
      <c r="N83" s="35">
        <v>0</v>
      </c>
      <c r="O83" s="35">
        <v>1</v>
      </c>
      <c r="P83" s="35">
        <v>0</v>
      </c>
      <c r="Q83" s="35">
        <v>1</v>
      </c>
      <c r="R83" s="35">
        <v>0</v>
      </c>
      <c r="S83" s="35">
        <v>0</v>
      </c>
      <c r="T83" s="35">
        <v>0</v>
      </c>
      <c r="U83" s="35">
        <v>0</v>
      </c>
      <c r="V83" s="35">
        <v>0</v>
      </c>
      <c r="W83" s="35">
        <v>0</v>
      </c>
      <c r="X83" s="35">
        <v>0</v>
      </c>
      <c r="Y83" s="35">
        <v>0</v>
      </c>
      <c r="Z83" s="35">
        <v>0</v>
      </c>
      <c r="AA83" s="35">
        <v>0</v>
      </c>
      <c r="AB83" s="35">
        <v>0</v>
      </c>
      <c r="AC83" s="35">
        <v>0</v>
      </c>
      <c r="AD83" s="35">
        <v>0</v>
      </c>
      <c r="AE83" s="35">
        <v>0</v>
      </c>
      <c r="AF83" s="35">
        <v>0</v>
      </c>
      <c r="AG83" s="35">
        <v>0</v>
      </c>
      <c r="AH83" s="35">
        <v>0</v>
      </c>
      <c r="AI83" s="35">
        <v>0</v>
      </c>
      <c r="AJ83" s="35">
        <v>0</v>
      </c>
      <c r="AK83" s="35">
        <v>0</v>
      </c>
      <c r="AL83" s="35">
        <v>0</v>
      </c>
      <c r="AM83" s="35">
        <v>0</v>
      </c>
      <c r="AN83" s="35">
        <f t="shared" si="4"/>
        <v>1841449</v>
      </c>
      <c r="AO83" s="35">
        <v>1</v>
      </c>
      <c r="AP83" s="35">
        <v>1</v>
      </c>
      <c r="AQ83" s="35">
        <v>3</v>
      </c>
      <c r="AR83" s="76">
        <v>1841449</v>
      </c>
      <c r="AS83" s="35">
        <v>0</v>
      </c>
      <c r="AT83" s="35">
        <v>1</v>
      </c>
      <c r="AU83" s="35">
        <v>0</v>
      </c>
      <c r="AV83" s="35">
        <v>0</v>
      </c>
    </row>
    <row r="84" spans="1:48">
      <c r="A84" s="35">
        <v>6</v>
      </c>
      <c r="B84" s="35">
        <v>1528</v>
      </c>
      <c r="C84" s="35">
        <v>0</v>
      </c>
      <c r="D84" s="35">
        <v>0</v>
      </c>
      <c r="E84" s="35">
        <v>0</v>
      </c>
      <c r="F84" s="35">
        <v>0</v>
      </c>
      <c r="G84" s="35">
        <v>0</v>
      </c>
      <c r="H84" s="35">
        <v>0</v>
      </c>
      <c r="I84" s="35">
        <v>0</v>
      </c>
      <c r="J84" s="35">
        <v>1</v>
      </c>
      <c r="K84" s="35">
        <v>0</v>
      </c>
      <c r="L84" s="35">
        <v>0</v>
      </c>
      <c r="M84" s="35">
        <v>1</v>
      </c>
      <c r="N84" s="35">
        <v>1</v>
      </c>
      <c r="O84" s="35">
        <v>1</v>
      </c>
      <c r="P84" s="35">
        <v>1</v>
      </c>
      <c r="Q84" s="35">
        <v>1</v>
      </c>
      <c r="R84" s="35">
        <v>0</v>
      </c>
      <c r="S84" s="35">
        <v>0</v>
      </c>
      <c r="T84" s="35">
        <v>0</v>
      </c>
      <c r="U84" s="35">
        <v>0</v>
      </c>
      <c r="V84" s="35">
        <v>0</v>
      </c>
      <c r="W84" s="35">
        <v>0</v>
      </c>
      <c r="X84" s="35">
        <v>0</v>
      </c>
      <c r="Y84" s="35">
        <v>0</v>
      </c>
      <c r="Z84" s="35">
        <v>0</v>
      </c>
      <c r="AA84" s="35">
        <v>0</v>
      </c>
      <c r="AB84" s="35">
        <v>0</v>
      </c>
      <c r="AC84" s="35">
        <v>0</v>
      </c>
      <c r="AD84" s="35">
        <v>0</v>
      </c>
      <c r="AE84" s="35">
        <v>0</v>
      </c>
      <c r="AF84" s="35">
        <v>0</v>
      </c>
      <c r="AG84" s="35">
        <v>0</v>
      </c>
      <c r="AH84" s="35">
        <v>0</v>
      </c>
      <c r="AI84" s="35">
        <v>0</v>
      </c>
      <c r="AJ84" s="35">
        <v>0</v>
      </c>
      <c r="AK84" s="35">
        <v>0</v>
      </c>
      <c r="AL84" s="35">
        <v>0</v>
      </c>
      <c r="AM84" s="35">
        <v>0</v>
      </c>
      <c r="AN84" s="35">
        <f t="shared" si="4"/>
        <v>2334784</v>
      </c>
      <c r="AO84" s="35">
        <v>1</v>
      </c>
      <c r="AP84" s="35">
        <v>2</v>
      </c>
      <c r="AQ84" s="35">
        <v>2</v>
      </c>
      <c r="AR84" s="76">
        <v>2334784</v>
      </c>
      <c r="AS84" s="35">
        <v>0</v>
      </c>
      <c r="AT84" s="35">
        <v>1</v>
      </c>
      <c r="AU84" s="35">
        <v>0</v>
      </c>
      <c r="AV84" s="35">
        <v>0</v>
      </c>
    </row>
    <row r="85" spans="1:48">
      <c r="A85" s="35">
        <v>3</v>
      </c>
      <c r="B85" s="35">
        <v>1541</v>
      </c>
      <c r="C85" s="35">
        <v>0</v>
      </c>
      <c r="D85" s="35">
        <v>0</v>
      </c>
      <c r="E85" s="35">
        <v>0</v>
      </c>
      <c r="F85" s="35">
        <v>0</v>
      </c>
      <c r="G85" s="35">
        <v>0</v>
      </c>
      <c r="H85" s="35">
        <v>0</v>
      </c>
      <c r="I85" s="35">
        <v>0</v>
      </c>
      <c r="J85" s="35">
        <v>1</v>
      </c>
      <c r="K85" s="35">
        <v>0</v>
      </c>
      <c r="L85" s="35">
        <v>1</v>
      </c>
      <c r="M85" s="35">
        <v>1</v>
      </c>
      <c r="N85" s="35">
        <v>1</v>
      </c>
      <c r="O85" s="35">
        <v>1</v>
      </c>
      <c r="P85" s="35">
        <v>0</v>
      </c>
      <c r="Q85" s="35">
        <v>1</v>
      </c>
      <c r="R85" s="35">
        <v>0</v>
      </c>
      <c r="S85" s="35">
        <v>0</v>
      </c>
      <c r="T85" s="35">
        <v>0</v>
      </c>
      <c r="U85" s="35">
        <v>0</v>
      </c>
      <c r="V85" s="35">
        <v>0</v>
      </c>
      <c r="W85" s="35">
        <v>0</v>
      </c>
      <c r="X85" s="35">
        <v>0</v>
      </c>
      <c r="Y85" s="35">
        <v>0</v>
      </c>
      <c r="Z85" s="35">
        <v>0</v>
      </c>
      <c r="AA85" s="35">
        <v>0</v>
      </c>
      <c r="AB85" s="35">
        <v>0</v>
      </c>
      <c r="AC85" s="35">
        <v>0</v>
      </c>
      <c r="AD85" s="35">
        <v>0</v>
      </c>
      <c r="AE85" s="35">
        <v>0</v>
      </c>
      <c r="AF85" s="35">
        <v>0</v>
      </c>
      <c r="AG85" s="35">
        <v>0</v>
      </c>
      <c r="AH85" s="35">
        <v>0</v>
      </c>
      <c r="AI85" s="35">
        <v>0</v>
      </c>
      <c r="AJ85" s="35">
        <v>0</v>
      </c>
      <c r="AK85" s="35">
        <v>0</v>
      </c>
      <c r="AL85" s="35">
        <v>0</v>
      </c>
      <c r="AM85" s="35">
        <v>0</v>
      </c>
      <c r="AN85" s="35">
        <f t="shared" si="4"/>
        <v>2374681</v>
      </c>
      <c r="AO85" s="35">
        <v>1</v>
      </c>
      <c r="AP85" s="35">
        <v>2</v>
      </c>
      <c r="AQ85" s="35">
        <v>2</v>
      </c>
      <c r="AR85" s="76">
        <v>2374681</v>
      </c>
      <c r="AS85" s="35">
        <v>0</v>
      </c>
      <c r="AT85" s="35">
        <v>1</v>
      </c>
      <c r="AU85" s="35">
        <v>0</v>
      </c>
      <c r="AV85" s="35">
        <v>0</v>
      </c>
    </row>
    <row r="86" spans="1:48">
      <c r="A86" s="35">
        <v>5</v>
      </c>
      <c r="B86" s="35">
        <v>922</v>
      </c>
      <c r="C86" s="35">
        <v>0</v>
      </c>
      <c r="D86" s="35">
        <v>0</v>
      </c>
      <c r="E86" s="35">
        <v>0</v>
      </c>
      <c r="F86" s="35">
        <v>0</v>
      </c>
      <c r="G86" s="35">
        <v>0</v>
      </c>
      <c r="H86" s="35">
        <v>0</v>
      </c>
      <c r="I86" s="35">
        <v>0</v>
      </c>
      <c r="J86" s="35">
        <v>0</v>
      </c>
      <c r="K86" s="35">
        <v>0</v>
      </c>
      <c r="L86" s="35">
        <v>0</v>
      </c>
      <c r="M86" s="35">
        <v>0</v>
      </c>
      <c r="N86" s="35">
        <v>0</v>
      </c>
      <c r="O86" s="35">
        <v>0</v>
      </c>
      <c r="P86" s="35">
        <v>0</v>
      </c>
      <c r="Q86" s="35">
        <v>0</v>
      </c>
      <c r="R86" s="35">
        <v>1</v>
      </c>
      <c r="S86" s="35">
        <v>1</v>
      </c>
      <c r="T86" s="35">
        <v>0</v>
      </c>
      <c r="U86" s="35">
        <v>0</v>
      </c>
      <c r="V86" s="35">
        <v>1</v>
      </c>
      <c r="W86" s="35">
        <v>1</v>
      </c>
      <c r="X86" s="35">
        <v>0</v>
      </c>
      <c r="Y86" s="35">
        <v>0</v>
      </c>
      <c r="Z86" s="35">
        <v>0</v>
      </c>
      <c r="AA86" s="35">
        <v>0</v>
      </c>
      <c r="AB86" s="35">
        <v>0</v>
      </c>
      <c r="AC86" s="35">
        <v>0</v>
      </c>
      <c r="AD86" s="35">
        <v>0</v>
      </c>
      <c r="AE86" s="35">
        <v>0</v>
      </c>
      <c r="AF86" s="35">
        <v>0</v>
      </c>
      <c r="AG86" s="35">
        <v>0</v>
      </c>
      <c r="AH86" s="35">
        <v>0</v>
      </c>
      <c r="AI86" s="35">
        <v>0</v>
      </c>
      <c r="AJ86" s="35">
        <v>0</v>
      </c>
      <c r="AK86" s="35">
        <v>0</v>
      </c>
      <c r="AL86" s="35">
        <v>0</v>
      </c>
      <c r="AM86" s="35">
        <v>0</v>
      </c>
      <c r="AN86" s="35">
        <f t="shared" si="4"/>
        <v>850084</v>
      </c>
      <c r="AO86" s="35">
        <v>1</v>
      </c>
      <c r="AP86" s="35">
        <v>1</v>
      </c>
      <c r="AQ86" s="35">
        <v>2</v>
      </c>
      <c r="AR86" s="76">
        <v>850084</v>
      </c>
      <c r="AS86" s="35">
        <v>0</v>
      </c>
      <c r="AT86" s="35">
        <v>1</v>
      </c>
      <c r="AU86" s="35">
        <v>0</v>
      </c>
      <c r="AV86" s="35">
        <v>0</v>
      </c>
    </row>
    <row r="87" spans="1:48">
      <c r="A87" s="35">
        <v>5</v>
      </c>
      <c r="B87" s="35">
        <v>924.41</v>
      </c>
      <c r="C87" s="35">
        <v>0</v>
      </c>
      <c r="D87" s="35">
        <v>0</v>
      </c>
      <c r="E87" s="35">
        <v>0</v>
      </c>
      <c r="F87" s="35">
        <v>0</v>
      </c>
      <c r="G87" s="35">
        <v>0</v>
      </c>
      <c r="H87" s="35">
        <v>0</v>
      </c>
      <c r="I87" s="35">
        <v>0</v>
      </c>
      <c r="J87" s="35">
        <v>0</v>
      </c>
      <c r="K87" s="35">
        <v>0</v>
      </c>
      <c r="L87" s="35">
        <v>0</v>
      </c>
      <c r="M87" s="35">
        <v>0</v>
      </c>
      <c r="N87" s="35">
        <v>0</v>
      </c>
      <c r="O87" s="35">
        <v>0</v>
      </c>
      <c r="P87" s="35">
        <v>0</v>
      </c>
      <c r="Q87" s="35">
        <v>0</v>
      </c>
      <c r="R87" s="35">
        <v>1</v>
      </c>
      <c r="S87" s="35">
        <v>0</v>
      </c>
      <c r="T87" s="35">
        <v>1</v>
      </c>
      <c r="U87" s="35">
        <v>0</v>
      </c>
      <c r="V87" s="35">
        <v>1</v>
      </c>
      <c r="W87" s="35">
        <v>1</v>
      </c>
      <c r="X87" s="35">
        <v>0</v>
      </c>
      <c r="Y87" s="35">
        <v>0</v>
      </c>
      <c r="Z87" s="35">
        <v>0</v>
      </c>
      <c r="AA87" s="35">
        <v>0</v>
      </c>
      <c r="AB87" s="35">
        <v>0</v>
      </c>
      <c r="AC87" s="35">
        <v>0</v>
      </c>
      <c r="AD87" s="35">
        <v>0</v>
      </c>
      <c r="AE87" s="35">
        <v>0</v>
      </c>
      <c r="AF87" s="35">
        <v>0</v>
      </c>
      <c r="AG87" s="35">
        <v>0</v>
      </c>
      <c r="AH87" s="35">
        <v>0</v>
      </c>
      <c r="AI87" s="35">
        <v>0</v>
      </c>
      <c r="AJ87" s="35">
        <v>0</v>
      </c>
      <c r="AK87" s="35">
        <v>0</v>
      </c>
      <c r="AL87" s="35">
        <v>0</v>
      </c>
      <c r="AM87" s="35">
        <v>0</v>
      </c>
      <c r="AN87" s="35">
        <f t="shared" si="4"/>
        <v>854533.84809999994</v>
      </c>
      <c r="AO87" s="35">
        <v>1</v>
      </c>
      <c r="AP87" s="35">
        <v>2</v>
      </c>
      <c r="AQ87" s="35">
        <v>1</v>
      </c>
      <c r="AR87" s="76">
        <v>854533.84809999994</v>
      </c>
      <c r="AS87" s="35">
        <v>0</v>
      </c>
      <c r="AT87" s="35">
        <v>1</v>
      </c>
      <c r="AU87" s="35">
        <v>0</v>
      </c>
      <c r="AV87" s="35">
        <v>0</v>
      </c>
    </row>
    <row r="88" spans="1:48">
      <c r="A88" s="35">
        <v>5</v>
      </c>
      <c r="B88" s="35">
        <v>953.41</v>
      </c>
      <c r="C88" s="35">
        <v>0</v>
      </c>
      <c r="D88" s="35">
        <v>0</v>
      </c>
      <c r="E88" s="35">
        <v>0</v>
      </c>
      <c r="F88" s="35">
        <v>0</v>
      </c>
      <c r="G88" s="35">
        <v>0</v>
      </c>
      <c r="H88" s="35">
        <v>0</v>
      </c>
      <c r="I88" s="35">
        <v>0</v>
      </c>
      <c r="J88" s="35">
        <v>0</v>
      </c>
      <c r="K88" s="35">
        <v>0</v>
      </c>
      <c r="L88" s="35">
        <v>0</v>
      </c>
      <c r="M88" s="35">
        <v>0</v>
      </c>
      <c r="N88" s="35">
        <v>0</v>
      </c>
      <c r="O88" s="35">
        <v>0</v>
      </c>
      <c r="P88" s="35">
        <v>0</v>
      </c>
      <c r="Q88" s="35">
        <v>0</v>
      </c>
      <c r="R88" s="35">
        <v>1</v>
      </c>
      <c r="S88" s="35">
        <v>1</v>
      </c>
      <c r="T88" s="35">
        <v>1</v>
      </c>
      <c r="U88" s="35">
        <v>0</v>
      </c>
      <c r="V88" s="35">
        <v>1</v>
      </c>
      <c r="W88" s="35">
        <v>0</v>
      </c>
      <c r="X88" s="35">
        <v>0</v>
      </c>
      <c r="Y88" s="35">
        <v>0</v>
      </c>
      <c r="Z88" s="35">
        <v>0</v>
      </c>
      <c r="AA88" s="35">
        <v>0</v>
      </c>
      <c r="AB88" s="35">
        <v>0</v>
      </c>
      <c r="AC88" s="35">
        <v>0</v>
      </c>
      <c r="AD88" s="35">
        <v>0</v>
      </c>
      <c r="AE88" s="35">
        <v>0</v>
      </c>
      <c r="AF88" s="35">
        <v>0</v>
      </c>
      <c r="AG88" s="35">
        <v>0</v>
      </c>
      <c r="AH88" s="35">
        <v>0</v>
      </c>
      <c r="AI88" s="35">
        <v>0</v>
      </c>
      <c r="AJ88" s="35">
        <v>0</v>
      </c>
      <c r="AK88" s="35">
        <v>0</v>
      </c>
      <c r="AL88" s="35">
        <v>0</v>
      </c>
      <c r="AM88" s="35">
        <v>0</v>
      </c>
      <c r="AN88" s="35">
        <f t="shared" si="4"/>
        <v>908990.62809999997</v>
      </c>
      <c r="AO88" s="35">
        <v>1</v>
      </c>
      <c r="AP88" s="35">
        <v>1</v>
      </c>
      <c r="AQ88" s="35">
        <v>2</v>
      </c>
      <c r="AR88" s="76">
        <v>908990.62809999997</v>
      </c>
      <c r="AS88" s="35">
        <v>0</v>
      </c>
      <c r="AT88" s="35">
        <v>1</v>
      </c>
      <c r="AU88" s="35">
        <v>0</v>
      </c>
      <c r="AV88" s="35">
        <v>0</v>
      </c>
    </row>
    <row r="89" spans="1:48">
      <c r="A89" s="35">
        <v>2</v>
      </c>
      <c r="B89" s="35">
        <v>962</v>
      </c>
      <c r="C89" s="35">
        <v>0</v>
      </c>
      <c r="D89" s="35">
        <v>0</v>
      </c>
      <c r="E89" s="35">
        <v>0</v>
      </c>
      <c r="F89" s="35">
        <v>0</v>
      </c>
      <c r="G89" s="35">
        <v>0</v>
      </c>
      <c r="H89" s="35">
        <v>0</v>
      </c>
      <c r="I89" s="35">
        <v>0</v>
      </c>
      <c r="J89" s="35">
        <v>0</v>
      </c>
      <c r="K89" s="35">
        <v>0</v>
      </c>
      <c r="L89" s="35">
        <v>0</v>
      </c>
      <c r="M89" s="35">
        <v>0</v>
      </c>
      <c r="N89" s="35">
        <v>0</v>
      </c>
      <c r="O89" s="35">
        <v>0</v>
      </c>
      <c r="P89" s="35">
        <v>0</v>
      </c>
      <c r="Q89" s="35">
        <v>0</v>
      </c>
      <c r="R89" s="35">
        <v>1</v>
      </c>
      <c r="S89" s="35">
        <v>0</v>
      </c>
      <c r="T89" s="35">
        <v>0</v>
      </c>
      <c r="U89" s="35">
        <v>1</v>
      </c>
      <c r="V89" s="35">
        <v>1</v>
      </c>
      <c r="W89" s="35">
        <v>1</v>
      </c>
      <c r="X89" s="35">
        <v>0</v>
      </c>
      <c r="Y89" s="35">
        <v>0</v>
      </c>
      <c r="Z89" s="35">
        <v>0</v>
      </c>
      <c r="AA89" s="35">
        <v>0</v>
      </c>
      <c r="AB89" s="35">
        <v>0</v>
      </c>
      <c r="AC89" s="35">
        <v>0</v>
      </c>
      <c r="AD89" s="35">
        <v>0</v>
      </c>
      <c r="AE89" s="35">
        <v>0</v>
      </c>
      <c r="AF89" s="35">
        <v>0</v>
      </c>
      <c r="AG89" s="35">
        <v>0</v>
      </c>
      <c r="AH89" s="35">
        <v>0</v>
      </c>
      <c r="AI89" s="35">
        <v>0</v>
      </c>
      <c r="AJ89" s="35">
        <v>0</v>
      </c>
      <c r="AK89" s="35">
        <v>0</v>
      </c>
      <c r="AL89" s="35">
        <v>0</v>
      </c>
      <c r="AM89" s="35">
        <v>0</v>
      </c>
      <c r="AN89" s="35">
        <f t="shared" si="4"/>
        <v>925444</v>
      </c>
      <c r="AO89" s="35">
        <v>1</v>
      </c>
      <c r="AP89" s="35">
        <v>2</v>
      </c>
      <c r="AQ89" s="35">
        <v>1</v>
      </c>
      <c r="AR89" s="76">
        <v>925444</v>
      </c>
      <c r="AS89" s="35">
        <v>0</v>
      </c>
      <c r="AT89" s="35">
        <v>1</v>
      </c>
      <c r="AU89" s="35">
        <v>0</v>
      </c>
      <c r="AV89" s="35">
        <v>0</v>
      </c>
    </row>
    <row r="90" spans="1:48">
      <c r="A90" s="35">
        <v>2</v>
      </c>
      <c r="B90" s="35">
        <v>964.41</v>
      </c>
      <c r="C90" s="35">
        <v>0</v>
      </c>
      <c r="D90" s="35">
        <v>0</v>
      </c>
      <c r="E90" s="35">
        <v>0</v>
      </c>
      <c r="F90" s="35">
        <v>0</v>
      </c>
      <c r="G90" s="35">
        <v>0</v>
      </c>
      <c r="H90" s="35">
        <v>0</v>
      </c>
      <c r="I90" s="35">
        <v>0</v>
      </c>
      <c r="J90" s="35">
        <v>0</v>
      </c>
      <c r="K90" s="35">
        <v>0</v>
      </c>
      <c r="L90" s="35">
        <v>0</v>
      </c>
      <c r="M90" s="35">
        <v>0</v>
      </c>
      <c r="N90" s="35">
        <v>0</v>
      </c>
      <c r="O90" s="35">
        <v>0</v>
      </c>
      <c r="P90" s="35">
        <v>0</v>
      </c>
      <c r="Q90" s="35">
        <v>0</v>
      </c>
      <c r="R90" s="35">
        <v>1</v>
      </c>
      <c r="S90" s="35">
        <v>1</v>
      </c>
      <c r="T90" s="35">
        <v>0</v>
      </c>
      <c r="U90" s="35">
        <v>1</v>
      </c>
      <c r="V90" s="35">
        <v>1</v>
      </c>
      <c r="W90" s="35">
        <v>0</v>
      </c>
      <c r="X90" s="35">
        <v>0</v>
      </c>
      <c r="Y90" s="35">
        <v>0</v>
      </c>
      <c r="Z90" s="35">
        <v>0</v>
      </c>
      <c r="AA90" s="35">
        <v>0</v>
      </c>
      <c r="AB90" s="35">
        <v>0</v>
      </c>
      <c r="AC90" s="35">
        <v>0</v>
      </c>
      <c r="AD90" s="35">
        <v>0</v>
      </c>
      <c r="AE90" s="35">
        <v>0</v>
      </c>
      <c r="AF90" s="35">
        <v>0</v>
      </c>
      <c r="AG90" s="35">
        <v>0</v>
      </c>
      <c r="AH90" s="35">
        <v>0</v>
      </c>
      <c r="AI90" s="35">
        <v>0</v>
      </c>
      <c r="AJ90" s="35">
        <v>0</v>
      </c>
      <c r="AK90" s="35">
        <v>0</v>
      </c>
      <c r="AL90" s="35">
        <v>0</v>
      </c>
      <c r="AM90" s="35">
        <v>0</v>
      </c>
      <c r="AN90" s="35">
        <f t="shared" si="4"/>
        <v>930086.64809999999</v>
      </c>
      <c r="AO90" s="35">
        <v>1</v>
      </c>
      <c r="AP90" s="35">
        <v>1</v>
      </c>
      <c r="AQ90" s="35">
        <v>2</v>
      </c>
      <c r="AR90" s="76">
        <v>930086.64809999999</v>
      </c>
      <c r="AS90" s="35">
        <v>0</v>
      </c>
      <c r="AT90" s="35">
        <v>1</v>
      </c>
      <c r="AU90" s="35">
        <v>0</v>
      </c>
      <c r="AV90" s="35">
        <v>0</v>
      </c>
    </row>
    <row r="91" spans="1:48">
      <c r="A91" s="35">
        <v>2</v>
      </c>
      <c r="B91" s="35">
        <v>993.41</v>
      </c>
      <c r="C91" s="35">
        <v>0</v>
      </c>
      <c r="D91" s="35">
        <v>0</v>
      </c>
      <c r="E91" s="35">
        <v>0</v>
      </c>
      <c r="F91" s="35">
        <v>0</v>
      </c>
      <c r="G91" s="35">
        <v>0</v>
      </c>
      <c r="H91" s="35">
        <v>0</v>
      </c>
      <c r="I91" s="35">
        <v>0</v>
      </c>
      <c r="J91" s="35">
        <v>0</v>
      </c>
      <c r="K91" s="35">
        <v>0</v>
      </c>
      <c r="L91" s="35">
        <v>0</v>
      </c>
      <c r="M91" s="35">
        <v>0</v>
      </c>
      <c r="N91" s="35">
        <v>0</v>
      </c>
      <c r="O91" s="35">
        <v>0</v>
      </c>
      <c r="P91" s="35">
        <v>0</v>
      </c>
      <c r="Q91" s="35">
        <v>0</v>
      </c>
      <c r="R91" s="35">
        <v>1</v>
      </c>
      <c r="S91" s="35">
        <v>0</v>
      </c>
      <c r="T91" s="35">
        <v>1</v>
      </c>
      <c r="U91" s="35">
        <v>1</v>
      </c>
      <c r="V91" s="35">
        <v>1</v>
      </c>
      <c r="W91" s="35">
        <v>0</v>
      </c>
      <c r="X91" s="35">
        <v>0</v>
      </c>
      <c r="Y91" s="35">
        <v>0</v>
      </c>
      <c r="Z91" s="35">
        <v>0</v>
      </c>
      <c r="AA91" s="35">
        <v>0</v>
      </c>
      <c r="AB91" s="35">
        <v>0</v>
      </c>
      <c r="AC91" s="35">
        <v>0</v>
      </c>
      <c r="AD91" s="35">
        <v>0</v>
      </c>
      <c r="AE91" s="35">
        <v>0</v>
      </c>
      <c r="AF91" s="35">
        <v>0</v>
      </c>
      <c r="AG91" s="35">
        <v>0</v>
      </c>
      <c r="AH91" s="35">
        <v>0</v>
      </c>
      <c r="AI91" s="35">
        <v>0</v>
      </c>
      <c r="AJ91" s="35">
        <v>0</v>
      </c>
      <c r="AK91" s="35">
        <v>0</v>
      </c>
      <c r="AL91" s="35">
        <v>0</v>
      </c>
      <c r="AM91" s="35">
        <v>0</v>
      </c>
      <c r="AN91" s="35">
        <f t="shared" si="4"/>
        <v>986863.4280999999</v>
      </c>
      <c r="AO91" s="35">
        <v>1</v>
      </c>
      <c r="AP91" s="35">
        <v>2</v>
      </c>
      <c r="AQ91" s="35">
        <v>1</v>
      </c>
      <c r="AR91" s="76">
        <v>986863.4280999999</v>
      </c>
      <c r="AS91" s="35">
        <v>0</v>
      </c>
      <c r="AT91" s="35">
        <v>1</v>
      </c>
      <c r="AU91" s="35">
        <v>0</v>
      </c>
      <c r="AV91" s="35">
        <v>0</v>
      </c>
    </row>
    <row r="92" spans="1:48">
      <c r="A92" s="35">
        <v>6</v>
      </c>
      <c r="B92" s="35">
        <v>942</v>
      </c>
      <c r="C92" s="35">
        <v>0</v>
      </c>
      <c r="D92" s="35">
        <v>0</v>
      </c>
      <c r="E92" s="35">
        <v>0</v>
      </c>
      <c r="F92" s="35">
        <v>0</v>
      </c>
      <c r="G92" s="35">
        <v>0</v>
      </c>
      <c r="H92" s="35">
        <v>0</v>
      </c>
      <c r="I92" s="35">
        <v>0</v>
      </c>
      <c r="J92" s="35">
        <v>0</v>
      </c>
      <c r="K92" s="35">
        <v>0</v>
      </c>
      <c r="L92" s="35">
        <v>0</v>
      </c>
      <c r="M92" s="35">
        <v>0</v>
      </c>
      <c r="N92" s="35">
        <v>0</v>
      </c>
      <c r="O92" s="35">
        <v>0</v>
      </c>
      <c r="P92" s="35">
        <v>0</v>
      </c>
      <c r="Q92" s="35">
        <v>0</v>
      </c>
      <c r="R92" s="35">
        <v>1</v>
      </c>
      <c r="S92" s="35">
        <v>1</v>
      </c>
      <c r="T92" s="35">
        <v>0</v>
      </c>
      <c r="U92" s="35">
        <v>0</v>
      </c>
      <c r="V92" s="35">
        <v>1</v>
      </c>
      <c r="W92" s="35">
        <v>1</v>
      </c>
      <c r="X92" s="35">
        <v>1</v>
      </c>
      <c r="Y92" s="35">
        <v>0</v>
      </c>
      <c r="Z92" s="35">
        <v>0</v>
      </c>
      <c r="AA92" s="35">
        <v>0</v>
      </c>
      <c r="AB92" s="35">
        <v>0</v>
      </c>
      <c r="AC92" s="35">
        <v>0</v>
      </c>
      <c r="AD92" s="35">
        <v>0</v>
      </c>
      <c r="AE92" s="35">
        <v>0</v>
      </c>
      <c r="AF92" s="35">
        <v>0</v>
      </c>
      <c r="AG92" s="35">
        <v>0</v>
      </c>
      <c r="AH92" s="35">
        <v>0</v>
      </c>
      <c r="AI92" s="35">
        <v>0</v>
      </c>
      <c r="AJ92" s="35">
        <v>0</v>
      </c>
      <c r="AK92" s="35">
        <v>0</v>
      </c>
      <c r="AL92" s="35">
        <v>0</v>
      </c>
      <c r="AM92" s="35">
        <v>0</v>
      </c>
      <c r="AN92" s="35">
        <f t="shared" si="4"/>
        <v>887364</v>
      </c>
      <c r="AO92" s="35">
        <v>1</v>
      </c>
      <c r="AP92" s="35">
        <v>1</v>
      </c>
      <c r="AQ92" s="35">
        <v>2</v>
      </c>
      <c r="AR92" s="76">
        <v>887364</v>
      </c>
      <c r="AS92" s="35">
        <v>0</v>
      </c>
      <c r="AT92" s="35">
        <v>1</v>
      </c>
      <c r="AU92" s="35">
        <v>0</v>
      </c>
      <c r="AV92" s="35">
        <v>0</v>
      </c>
    </row>
    <row r="93" spans="1:48">
      <c r="A93" s="35">
        <v>6</v>
      </c>
      <c r="B93" s="35">
        <v>944.40999999999985</v>
      </c>
      <c r="C93" s="35">
        <v>0</v>
      </c>
      <c r="D93" s="35">
        <v>0</v>
      </c>
      <c r="E93" s="35">
        <v>0</v>
      </c>
      <c r="F93" s="35">
        <v>0</v>
      </c>
      <c r="G93" s="35">
        <v>0</v>
      </c>
      <c r="H93" s="35">
        <v>0</v>
      </c>
      <c r="I93" s="35">
        <v>0</v>
      </c>
      <c r="J93" s="35">
        <v>0</v>
      </c>
      <c r="K93" s="35">
        <v>0</v>
      </c>
      <c r="L93" s="35">
        <v>0</v>
      </c>
      <c r="M93" s="35">
        <v>0</v>
      </c>
      <c r="N93" s="35">
        <v>0</v>
      </c>
      <c r="O93" s="35">
        <v>0</v>
      </c>
      <c r="P93" s="35">
        <v>0</v>
      </c>
      <c r="Q93" s="35">
        <v>0</v>
      </c>
      <c r="R93" s="35">
        <v>1</v>
      </c>
      <c r="S93" s="35">
        <v>0</v>
      </c>
      <c r="T93" s="35">
        <v>1</v>
      </c>
      <c r="U93" s="35">
        <v>0</v>
      </c>
      <c r="V93" s="35">
        <v>1</v>
      </c>
      <c r="W93" s="35">
        <v>1</v>
      </c>
      <c r="X93" s="35">
        <v>1</v>
      </c>
      <c r="Y93" s="35">
        <v>0</v>
      </c>
      <c r="Z93" s="35">
        <v>0</v>
      </c>
      <c r="AA93" s="35">
        <v>0</v>
      </c>
      <c r="AB93" s="35">
        <v>0</v>
      </c>
      <c r="AC93" s="35">
        <v>0</v>
      </c>
      <c r="AD93" s="35">
        <v>0</v>
      </c>
      <c r="AE93" s="35">
        <v>0</v>
      </c>
      <c r="AF93" s="35">
        <v>0</v>
      </c>
      <c r="AG93" s="35">
        <v>0</v>
      </c>
      <c r="AH93" s="35">
        <v>0</v>
      </c>
      <c r="AI93" s="35">
        <v>0</v>
      </c>
      <c r="AJ93" s="35">
        <v>0</v>
      </c>
      <c r="AK93" s="35">
        <v>0</v>
      </c>
      <c r="AL93" s="35">
        <v>0</v>
      </c>
      <c r="AM93" s="35">
        <v>0</v>
      </c>
      <c r="AN93" s="35">
        <f t="shared" si="4"/>
        <v>891910.24809999974</v>
      </c>
      <c r="AO93" s="35">
        <v>1</v>
      </c>
      <c r="AP93" s="35">
        <v>2</v>
      </c>
      <c r="AQ93" s="35">
        <v>1</v>
      </c>
      <c r="AR93" s="76">
        <v>891910.24809999974</v>
      </c>
      <c r="AS93" s="35">
        <v>0</v>
      </c>
      <c r="AT93" s="35">
        <v>1</v>
      </c>
      <c r="AU93" s="35">
        <v>0</v>
      </c>
      <c r="AV93" s="35">
        <v>0</v>
      </c>
    </row>
    <row r="94" spans="1:48">
      <c r="A94" s="35">
        <v>6</v>
      </c>
      <c r="B94" s="35">
        <v>973.40999999999985</v>
      </c>
      <c r="C94" s="35">
        <v>0</v>
      </c>
      <c r="D94" s="35">
        <v>0</v>
      </c>
      <c r="E94" s="35">
        <v>0</v>
      </c>
      <c r="F94" s="35">
        <v>0</v>
      </c>
      <c r="G94" s="35">
        <v>0</v>
      </c>
      <c r="H94" s="35">
        <v>0</v>
      </c>
      <c r="I94" s="35">
        <v>0</v>
      </c>
      <c r="J94" s="35">
        <v>0</v>
      </c>
      <c r="K94" s="35">
        <v>0</v>
      </c>
      <c r="L94" s="35">
        <v>0</v>
      </c>
      <c r="M94" s="35">
        <v>0</v>
      </c>
      <c r="N94" s="35">
        <v>0</v>
      </c>
      <c r="O94" s="35">
        <v>0</v>
      </c>
      <c r="P94" s="35">
        <v>0</v>
      </c>
      <c r="Q94" s="35">
        <v>0</v>
      </c>
      <c r="R94" s="35">
        <v>1</v>
      </c>
      <c r="S94" s="35">
        <v>1</v>
      </c>
      <c r="T94" s="35">
        <v>1</v>
      </c>
      <c r="U94" s="35">
        <v>0</v>
      </c>
      <c r="V94" s="35">
        <v>1</v>
      </c>
      <c r="W94" s="35">
        <v>0</v>
      </c>
      <c r="X94" s="35">
        <v>1</v>
      </c>
      <c r="Y94" s="35">
        <v>0</v>
      </c>
      <c r="Z94" s="35">
        <v>0</v>
      </c>
      <c r="AA94" s="35">
        <v>0</v>
      </c>
      <c r="AB94" s="35">
        <v>0</v>
      </c>
      <c r="AC94" s="35">
        <v>0</v>
      </c>
      <c r="AD94" s="35">
        <v>0</v>
      </c>
      <c r="AE94" s="35">
        <v>0</v>
      </c>
      <c r="AF94" s="35">
        <v>0</v>
      </c>
      <c r="AG94" s="35">
        <v>0</v>
      </c>
      <c r="AH94" s="35">
        <v>0</v>
      </c>
      <c r="AI94" s="35">
        <v>0</v>
      </c>
      <c r="AJ94" s="35">
        <v>0</v>
      </c>
      <c r="AK94" s="35">
        <v>0</v>
      </c>
      <c r="AL94" s="35">
        <v>0</v>
      </c>
      <c r="AM94" s="35">
        <v>0</v>
      </c>
      <c r="AN94" s="35">
        <f t="shared" si="4"/>
        <v>947527.02809999976</v>
      </c>
      <c r="AO94" s="35">
        <v>1</v>
      </c>
      <c r="AP94" s="35">
        <v>1</v>
      </c>
      <c r="AQ94" s="35">
        <v>2</v>
      </c>
      <c r="AR94" s="76">
        <v>947527.02809999976</v>
      </c>
      <c r="AS94" s="35">
        <v>0</v>
      </c>
      <c r="AT94" s="35">
        <v>1</v>
      </c>
      <c r="AU94" s="35">
        <v>0</v>
      </c>
      <c r="AV94" s="35">
        <v>0</v>
      </c>
    </row>
    <row r="95" spans="1:48">
      <c r="A95" s="35">
        <v>3</v>
      </c>
      <c r="B95" s="35">
        <v>982</v>
      </c>
      <c r="C95" s="35">
        <v>0</v>
      </c>
      <c r="D95" s="35">
        <v>0</v>
      </c>
      <c r="E95" s="35">
        <v>0</v>
      </c>
      <c r="F95" s="35">
        <v>0</v>
      </c>
      <c r="G95" s="35">
        <v>0</v>
      </c>
      <c r="H95" s="35">
        <v>0</v>
      </c>
      <c r="I95" s="35">
        <v>0</v>
      </c>
      <c r="J95" s="35">
        <v>0</v>
      </c>
      <c r="K95" s="35">
        <v>0</v>
      </c>
      <c r="L95" s="35">
        <v>0</v>
      </c>
      <c r="M95" s="35">
        <v>0</v>
      </c>
      <c r="N95" s="35">
        <v>0</v>
      </c>
      <c r="O95" s="35">
        <v>0</v>
      </c>
      <c r="P95" s="35">
        <v>0</v>
      </c>
      <c r="Q95" s="35">
        <v>0</v>
      </c>
      <c r="R95" s="35">
        <v>1</v>
      </c>
      <c r="S95" s="35">
        <v>0</v>
      </c>
      <c r="T95" s="35">
        <v>0</v>
      </c>
      <c r="U95" s="35">
        <v>1</v>
      </c>
      <c r="V95" s="35">
        <v>1</v>
      </c>
      <c r="W95" s="35">
        <v>1</v>
      </c>
      <c r="X95" s="35">
        <v>1</v>
      </c>
      <c r="Y95" s="35">
        <v>0</v>
      </c>
      <c r="Z95" s="35">
        <v>0</v>
      </c>
      <c r="AA95" s="35">
        <v>0</v>
      </c>
      <c r="AB95" s="35">
        <v>0</v>
      </c>
      <c r="AC95" s="35">
        <v>0</v>
      </c>
      <c r="AD95" s="35">
        <v>0</v>
      </c>
      <c r="AE95" s="35">
        <v>0</v>
      </c>
      <c r="AF95" s="35">
        <v>0</v>
      </c>
      <c r="AG95" s="35">
        <v>0</v>
      </c>
      <c r="AH95" s="35">
        <v>0</v>
      </c>
      <c r="AI95" s="35">
        <v>0</v>
      </c>
      <c r="AJ95" s="35">
        <v>0</v>
      </c>
      <c r="AK95" s="35">
        <v>0</v>
      </c>
      <c r="AL95" s="35">
        <v>0</v>
      </c>
      <c r="AM95" s="35">
        <v>0</v>
      </c>
      <c r="AN95" s="35">
        <f t="shared" si="4"/>
        <v>964324</v>
      </c>
      <c r="AO95" s="35">
        <v>1</v>
      </c>
      <c r="AP95" s="35">
        <v>2</v>
      </c>
      <c r="AQ95" s="35">
        <v>1</v>
      </c>
      <c r="AR95" s="76">
        <v>964324</v>
      </c>
      <c r="AS95" s="35">
        <v>0</v>
      </c>
      <c r="AT95" s="35">
        <v>1</v>
      </c>
      <c r="AU95" s="35">
        <v>0</v>
      </c>
      <c r="AV95" s="35">
        <v>0</v>
      </c>
    </row>
    <row r="96" spans="1:48">
      <c r="A96" s="35">
        <v>3</v>
      </c>
      <c r="B96" s="35">
        <v>984.40999999999985</v>
      </c>
      <c r="C96" s="35">
        <v>0</v>
      </c>
      <c r="D96" s="35">
        <v>0</v>
      </c>
      <c r="E96" s="35">
        <v>0</v>
      </c>
      <c r="F96" s="35">
        <v>0</v>
      </c>
      <c r="G96" s="35">
        <v>0</v>
      </c>
      <c r="H96" s="35">
        <v>0</v>
      </c>
      <c r="I96" s="35">
        <v>0</v>
      </c>
      <c r="J96" s="35">
        <v>0</v>
      </c>
      <c r="K96" s="35">
        <v>0</v>
      </c>
      <c r="L96" s="35">
        <v>0</v>
      </c>
      <c r="M96" s="35">
        <v>0</v>
      </c>
      <c r="N96" s="35">
        <v>0</v>
      </c>
      <c r="O96" s="35">
        <v>0</v>
      </c>
      <c r="P96" s="35">
        <v>0</v>
      </c>
      <c r="Q96" s="35">
        <v>0</v>
      </c>
      <c r="R96" s="35">
        <v>1</v>
      </c>
      <c r="S96" s="35">
        <v>1</v>
      </c>
      <c r="T96" s="35">
        <v>0</v>
      </c>
      <c r="U96" s="35">
        <v>1</v>
      </c>
      <c r="V96" s="35">
        <v>1</v>
      </c>
      <c r="W96" s="35">
        <v>0</v>
      </c>
      <c r="X96" s="35">
        <v>1</v>
      </c>
      <c r="Y96" s="35">
        <v>0</v>
      </c>
      <c r="Z96" s="35">
        <v>0</v>
      </c>
      <c r="AA96" s="35">
        <v>0</v>
      </c>
      <c r="AB96" s="35">
        <v>0</v>
      </c>
      <c r="AC96" s="35">
        <v>0</v>
      </c>
      <c r="AD96" s="35">
        <v>0</v>
      </c>
      <c r="AE96" s="35">
        <v>0</v>
      </c>
      <c r="AF96" s="35">
        <v>0</v>
      </c>
      <c r="AG96" s="35">
        <v>0</v>
      </c>
      <c r="AH96" s="35">
        <v>0</v>
      </c>
      <c r="AI96" s="35">
        <v>0</v>
      </c>
      <c r="AJ96" s="35">
        <v>0</v>
      </c>
      <c r="AK96" s="35">
        <v>0</v>
      </c>
      <c r="AL96" s="35">
        <v>0</v>
      </c>
      <c r="AM96" s="35">
        <v>0</v>
      </c>
      <c r="AN96" s="35">
        <f t="shared" si="4"/>
        <v>969063.04809999967</v>
      </c>
      <c r="AO96" s="35">
        <v>1</v>
      </c>
      <c r="AP96" s="35">
        <v>1</v>
      </c>
      <c r="AQ96" s="35">
        <v>2</v>
      </c>
      <c r="AR96" s="76">
        <v>969063.04809999967</v>
      </c>
      <c r="AS96" s="35">
        <v>0</v>
      </c>
      <c r="AT96" s="35">
        <v>1</v>
      </c>
      <c r="AU96" s="35">
        <v>0</v>
      </c>
      <c r="AV96" s="35">
        <v>0</v>
      </c>
    </row>
    <row r="97" spans="1:48">
      <c r="A97" s="35">
        <v>3</v>
      </c>
      <c r="B97" s="35">
        <v>1013.4099999999999</v>
      </c>
      <c r="C97" s="35">
        <v>0</v>
      </c>
      <c r="D97" s="35">
        <v>0</v>
      </c>
      <c r="E97" s="35">
        <v>0</v>
      </c>
      <c r="F97" s="35">
        <v>0</v>
      </c>
      <c r="G97" s="35">
        <v>0</v>
      </c>
      <c r="H97" s="35">
        <v>0</v>
      </c>
      <c r="I97" s="35">
        <v>0</v>
      </c>
      <c r="J97" s="35">
        <v>0</v>
      </c>
      <c r="K97" s="35">
        <v>0</v>
      </c>
      <c r="L97" s="35">
        <v>0</v>
      </c>
      <c r="M97" s="35">
        <v>0</v>
      </c>
      <c r="N97" s="35">
        <v>0</v>
      </c>
      <c r="O97" s="35">
        <v>0</v>
      </c>
      <c r="P97" s="35">
        <v>0</v>
      </c>
      <c r="Q97" s="35">
        <v>0</v>
      </c>
      <c r="R97" s="35">
        <v>1</v>
      </c>
      <c r="S97" s="35">
        <v>0</v>
      </c>
      <c r="T97" s="35">
        <v>1</v>
      </c>
      <c r="U97" s="35">
        <v>1</v>
      </c>
      <c r="V97" s="35">
        <v>1</v>
      </c>
      <c r="W97" s="35">
        <v>0</v>
      </c>
      <c r="X97" s="35">
        <v>1</v>
      </c>
      <c r="Y97" s="35">
        <v>0</v>
      </c>
      <c r="Z97" s="35">
        <v>0</v>
      </c>
      <c r="AA97" s="35">
        <v>0</v>
      </c>
      <c r="AB97" s="35">
        <v>0</v>
      </c>
      <c r="AC97" s="35">
        <v>0</v>
      </c>
      <c r="AD97" s="35">
        <v>0</v>
      </c>
      <c r="AE97" s="35">
        <v>0</v>
      </c>
      <c r="AF97" s="35">
        <v>0</v>
      </c>
      <c r="AG97" s="35">
        <v>0</v>
      </c>
      <c r="AH97" s="35">
        <v>0</v>
      </c>
      <c r="AI97" s="35">
        <v>0</v>
      </c>
      <c r="AJ97" s="35">
        <v>0</v>
      </c>
      <c r="AK97" s="35">
        <v>0</v>
      </c>
      <c r="AL97" s="35">
        <v>0</v>
      </c>
      <c r="AM97" s="35">
        <v>0</v>
      </c>
      <c r="AN97" s="35">
        <f t="shared" si="4"/>
        <v>1026999.8280999997</v>
      </c>
      <c r="AO97" s="35">
        <v>1</v>
      </c>
      <c r="AP97" s="35">
        <v>2</v>
      </c>
      <c r="AQ97" s="35">
        <v>1</v>
      </c>
      <c r="AR97" s="76">
        <v>1026999.8280999997</v>
      </c>
      <c r="AS97" s="35">
        <v>0</v>
      </c>
      <c r="AT97" s="35">
        <v>1</v>
      </c>
      <c r="AU97" s="35">
        <v>0</v>
      </c>
      <c r="AV97" s="35">
        <v>0</v>
      </c>
    </row>
    <row r="98" spans="1:48">
      <c r="A98" s="35">
        <v>1</v>
      </c>
      <c r="B98" s="35">
        <v>738.4</v>
      </c>
      <c r="C98" s="35">
        <v>0</v>
      </c>
      <c r="D98" s="35">
        <v>0</v>
      </c>
      <c r="E98" s="35">
        <v>0</v>
      </c>
      <c r="F98" s="35">
        <v>0</v>
      </c>
      <c r="G98" s="35">
        <v>0</v>
      </c>
      <c r="H98" s="35">
        <v>0</v>
      </c>
      <c r="I98" s="35">
        <v>0</v>
      </c>
      <c r="J98" s="35">
        <v>0</v>
      </c>
      <c r="K98" s="35">
        <v>0</v>
      </c>
      <c r="L98" s="35">
        <v>0</v>
      </c>
      <c r="M98" s="35">
        <v>0</v>
      </c>
      <c r="N98" s="35">
        <v>0</v>
      </c>
      <c r="O98" s="35">
        <v>0</v>
      </c>
      <c r="P98" s="35">
        <v>0</v>
      </c>
      <c r="Q98" s="35">
        <v>0</v>
      </c>
      <c r="R98" s="35">
        <v>0</v>
      </c>
      <c r="S98" s="35">
        <v>0</v>
      </c>
      <c r="T98" s="35">
        <v>0</v>
      </c>
      <c r="U98" s="35">
        <v>0</v>
      </c>
      <c r="V98" s="35">
        <v>0</v>
      </c>
      <c r="W98" s="35">
        <v>0</v>
      </c>
      <c r="X98" s="35">
        <v>0</v>
      </c>
      <c r="Y98" s="35">
        <v>1</v>
      </c>
      <c r="Z98" s="35">
        <v>0</v>
      </c>
      <c r="AA98" s="35">
        <v>1</v>
      </c>
      <c r="AB98" s="35">
        <v>1</v>
      </c>
      <c r="AC98" s="35">
        <v>0</v>
      </c>
      <c r="AD98" s="35">
        <v>0</v>
      </c>
      <c r="AE98" s="35">
        <v>0</v>
      </c>
      <c r="AF98" s="35">
        <v>0</v>
      </c>
      <c r="AG98" s="35">
        <v>0</v>
      </c>
      <c r="AH98" s="35">
        <v>0</v>
      </c>
      <c r="AI98" s="35">
        <v>0</v>
      </c>
      <c r="AJ98" s="35">
        <v>0</v>
      </c>
      <c r="AK98" s="35">
        <v>0</v>
      </c>
      <c r="AL98" s="35">
        <v>0</v>
      </c>
      <c r="AM98" s="35">
        <v>0</v>
      </c>
      <c r="AN98" s="35">
        <f t="shared" si="4"/>
        <v>545234.55999999994</v>
      </c>
      <c r="AO98" s="35">
        <v>1</v>
      </c>
      <c r="AP98" s="35">
        <v>1</v>
      </c>
      <c r="AQ98" s="35">
        <v>1</v>
      </c>
      <c r="AR98" s="76">
        <v>545234.55999999994</v>
      </c>
      <c r="AS98" s="35">
        <v>0</v>
      </c>
      <c r="AT98" s="35">
        <v>1</v>
      </c>
      <c r="AU98" s="35">
        <v>0</v>
      </c>
      <c r="AV98" s="35">
        <v>0</v>
      </c>
    </row>
    <row r="99" spans="1:48">
      <c r="A99" s="35">
        <v>1</v>
      </c>
      <c r="B99" s="35">
        <v>781.39</v>
      </c>
      <c r="C99" s="35">
        <v>0</v>
      </c>
      <c r="D99" s="35">
        <v>0</v>
      </c>
      <c r="E99" s="35">
        <v>0</v>
      </c>
      <c r="F99" s="35">
        <v>0</v>
      </c>
      <c r="G99" s="35">
        <v>0</v>
      </c>
      <c r="H99" s="35">
        <v>0</v>
      </c>
      <c r="I99" s="35">
        <v>0</v>
      </c>
      <c r="J99" s="35">
        <v>0</v>
      </c>
      <c r="K99" s="35">
        <v>0</v>
      </c>
      <c r="L99" s="35">
        <v>0</v>
      </c>
      <c r="M99" s="35">
        <v>0</v>
      </c>
      <c r="N99" s="35">
        <v>0</v>
      </c>
      <c r="O99" s="35">
        <v>0</v>
      </c>
      <c r="P99" s="35">
        <v>0</v>
      </c>
      <c r="Q99" s="35">
        <v>0</v>
      </c>
      <c r="R99" s="35">
        <v>0</v>
      </c>
      <c r="S99" s="35">
        <v>0</v>
      </c>
      <c r="T99" s="35">
        <v>0</v>
      </c>
      <c r="U99" s="35">
        <v>0</v>
      </c>
      <c r="V99" s="35">
        <v>0</v>
      </c>
      <c r="W99" s="35">
        <v>0</v>
      </c>
      <c r="X99" s="35">
        <v>0</v>
      </c>
      <c r="Y99" s="35">
        <v>1</v>
      </c>
      <c r="Z99" s="35">
        <v>1</v>
      </c>
      <c r="AA99" s="35">
        <v>0</v>
      </c>
      <c r="AB99" s="35">
        <v>1</v>
      </c>
      <c r="AC99" s="35">
        <v>1</v>
      </c>
      <c r="AD99" s="35">
        <v>0</v>
      </c>
      <c r="AE99" s="35">
        <v>0</v>
      </c>
      <c r="AF99" s="35">
        <v>0</v>
      </c>
      <c r="AG99" s="35">
        <v>0</v>
      </c>
      <c r="AH99" s="35">
        <v>0</v>
      </c>
      <c r="AI99" s="35">
        <v>0</v>
      </c>
      <c r="AJ99" s="35">
        <v>0</v>
      </c>
      <c r="AK99" s="35">
        <v>0</v>
      </c>
      <c r="AL99" s="35">
        <v>0</v>
      </c>
      <c r="AM99" s="35">
        <v>0</v>
      </c>
      <c r="AN99" s="35">
        <f t="shared" si="4"/>
        <v>610570.3321</v>
      </c>
      <c r="AO99" s="35">
        <v>1</v>
      </c>
      <c r="AP99" s="35">
        <v>2</v>
      </c>
      <c r="AQ99" s="35">
        <v>1</v>
      </c>
      <c r="AR99" s="76">
        <v>610570.3321</v>
      </c>
      <c r="AS99" s="35">
        <v>0</v>
      </c>
      <c r="AT99" s="35">
        <v>1</v>
      </c>
      <c r="AU99" s="35">
        <v>0</v>
      </c>
      <c r="AV99" s="35">
        <v>0</v>
      </c>
    </row>
    <row r="100" spans="1:48">
      <c r="A100" s="35">
        <v>2</v>
      </c>
      <c r="B100" s="35">
        <v>793.39</v>
      </c>
      <c r="C100" s="35">
        <v>0</v>
      </c>
      <c r="D100" s="35">
        <v>0</v>
      </c>
      <c r="E100" s="35">
        <v>0</v>
      </c>
      <c r="F100" s="35">
        <v>0</v>
      </c>
      <c r="G100" s="35">
        <v>0</v>
      </c>
      <c r="H100" s="35">
        <v>0</v>
      </c>
      <c r="I100" s="35">
        <v>0</v>
      </c>
      <c r="J100" s="35">
        <v>0</v>
      </c>
      <c r="K100" s="35">
        <v>0</v>
      </c>
      <c r="L100" s="35">
        <v>0</v>
      </c>
      <c r="M100" s="35">
        <v>0</v>
      </c>
      <c r="N100" s="35">
        <v>0</v>
      </c>
      <c r="O100" s="35">
        <v>0</v>
      </c>
      <c r="P100" s="35">
        <v>0</v>
      </c>
      <c r="Q100" s="35">
        <v>0</v>
      </c>
      <c r="R100" s="35">
        <v>0</v>
      </c>
      <c r="S100" s="35">
        <v>0</v>
      </c>
      <c r="T100" s="35">
        <v>0</v>
      </c>
      <c r="U100" s="35">
        <v>0</v>
      </c>
      <c r="V100" s="35">
        <v>0</v>
      </c>
      <c r="W100" s="35">
        <v>0</v>
      </c>
      <c r="X100" s="35">
        <v>0</v>
      </c>
      <c r="Y100" s="35">
        <v>1</v>
      </c>
      <c r="Z100" s="35">
        <v>1</v>
      </c>
      <c r="AA100" s="35">
        <v>0</v>
      </c>
      <c r="AB100" s="35">
        <v>1</v>
      </c>
      <c r="AC100" s="35">
        <v>0</v>
      </c>
      <c r="AD100" s="35">
        <v>1</v>
      </c>
      <c r="AE100" s="35">
        <v>0</v>
      </c>
      <c r="AF100" s="35">
        <v>0</v>
      </c>
      <c r="AG100" s="35">
        <v>0</v>
      </c>
      <c r="AH100" s="35">
        <v>0</v>
      </c>
      <c r="AI100" s="35">
        <v>0</v>
      </c>
      <c r="AJ100" s="35">
        <v>0</v>
      </c>
      <c r="AK100" s="35">
        <v>0</v>
      </c>
      <c r="AL100" s="35">
        <v>0</v>
      </c>
      <c r="AM100" s="35">
        <v>0</v>
      </c>
      <c r="AN100" s="35">
        <f t="shared" si="4"/>
        <v>629467.69209999999</v>
      </c>
      <c r="AO100" s="35">
        <v>1</v>
      </c>
      <c r="AP100" s="35">
        <v>2</v>
      </c>
      <c r="AQ100" s="35">
        <v>1</v>
      </c>
      <c r="AR100" s="76">
        <v>629467.69209999999</v>
      </c>
      <c r="AS100" s="35">
        <v>0</v>
      </c>
      <c r="AT100" s="35">
        <v>1</v>
      </c>
      <c r="AU100" s="35">
        <v>0</v>
      </c>
      <c r="AV100" s="35">
        <v>0</v>
      </c>
    </row>
    <row r="101" spans="1:48">
      <c r="A101" s="35">
        <v>1</v>
      </c>
      <c r="B101" s="35">
        <v>851.39</v>
      </c>
      <c r="C101" s="35">
        <v>0</v>
      </c>
      <c r="D101" s="35">
        <v>0</v>
      </c>
      <c r="E101" s="35">
        <v>0</v>
      </c>
      <c r="F101" s="35">
        <v>0</v>
      </c>
      <c r="G101" s="35">
        <v>0</v>
      </c>
      <c r="H101" s="35">
        <v>0</v>
      </c>
      <c r="I101" s="35">
        <v>0</v>
      </c>
      <c r="J101" s="35">
        <v>0</v>
      </c>
      <c r="K101" s="35">
        <v>0</v>
      </c>
      <c r="L101" s="35">
        <v>0</v>
      </c>
      <c r="M101" s="35">
        <v>0</v>
      </c>
      <c r="N101" s="35">
        <v>0</v>
      </c>
      <c r="O101" s="35">
        <v>0</v>
      </c>
      <c r="P101" s="35">
        <v>0</v>
      </c>
      <c r="Q101" s="35">
        <v>0</v>
      </c>
      <c r="R101" s="35">
        <v>0</v>
      </c>
      <c r="S101" s="35">
        <v>0</v>
      </c>
      <c r="T101" s="35">
        <v>0</v>
      </c>
      <c r="U101" s="35">
        <v>0</v>
      </c>
      <c r="V101" s="35">
        <v>0</v>
      </c>
      <c r="W101" s="35">
        <v>0</v>
      </c>
      <c r="X101" s="35">
        <v>0</v>
      </c>
      <c r="Y101" s="35">
        <v>1</v>
      </c>
      <c r="Z101" s="35">
        <v>0</v>
      </c>
      <c r="AA101" s="35">
        <v>1</v>
      </c>
      <c r="AB101" s="35">
        <v>0</v>
      </c>
      <c r="AC101" s="35">
        <v>0</v>
      </c>
      <c r="AD101" s="35">
        <v>1</v>
      </c>
      <c r="AE101" s="35">
        <v>0</v>
      </c>
      <c r="AF101" s="35">
        <v>0</v>
      </c>
      <c r="AG101" s="35">
        <v>0</v>
      </c>
      <c r="AH101" s="35">
        <v>0</v>
      </c>
      <c r="AI101" s="35">
        <v>0</v>
      </c>
      <c r="AJ101" s="35">
        <v>0</v>
      </c>
      <c r="AK101" s="35">
        <v>0</v>
      </c>
      <c r="AL101" s="35">
        <v>0</v>
      </c>
      <c r="AM101" s="35">
        <v>0</v>
      </c>
      <c r="AN101" s="35">
        <f t="shared" si="4"/>
        <v>724864.93209999998</v>
      </c>
      <c r="AO101" s="35">
        <v>1</v>
      </c>
      <c r="AP101" s="35">
        <v>2</v>
      </c>
      <c r="AQ101" s="35">
        <v>0</v>
      </c>
      <c r="AR101" s="76">
        <v>724864.93209999998</v>
      </c>
      <c r="AS101" s="35">
        <v>0</v>
      </c>
      <c r="AT101" s="35">
        <v>1</v>
      </c>
      <c r="AU101" s="35">
        <v>0</v>
      </c>
      <c r="AV101" s="35">
        <v>0</v>
      </c>
    </row>
    <row r="102" spans="1:48">
      <c r="A102" s="35">
        <v>5</v>
      </c>
      <c r="B102" s="35">
        <v>863.39</v>
      </c>
      <c r="C102" s="35">
        <v>0</v>
      </c>
      <c r="D102" s="35">
        <v>0</v>
      </c>
      <c r="E102" s="35">
        <v>0</v>
      </c>
      <c r="F102" s="35">
        <v>0</v>
      </c>
      <c r="G102" s="35">
        <v>0</v>
      </c>
      <c r="H102" s="35">
        <v>0</v>
      </c>
      <c r="I102" s="35">
        <v>0</v>
      </c>
      <c r="J102" s="35">
        <v>0</v>
      </c>
      <c r="K102" s="35">
        <v>0</v>
      </c>
      <c r="L102" s="35">
        <v>0</v>
      </c>
      <c r="M102" s="35">
        <v>0</v>
      </c>
      <c r="N102" s="35">
        <v>0</v>
      </c>
      <c r="O102" s="35">
        <v>0</v>
      </c>
      <c r="P102" s="35">
        <v>0</v>
      </c>
      <c r="Q102" s="35">
        <v>0</v>
      </c>
      <c r="R102" s="35">
        <v>0</v>
      </c>
      <c r="S102" s="35">
        <v>0</v>
      </c>
      <c r="T102" s="35">
        <v>0</v>
      </c>
      <c r="U102" s="35">
        <v>0</v>
      </c>
      <c r="V102" s="35">
        <v>0</v>
      </c>
      <c r="W102" s="35">
        <v>0</v>
      </c>
      <c r="X102" s="35">
        <v>0</v>
      </c>
      <c r="Y102" s="35">
        <v>1</v>
      </c>
      <c r="Z102" s="35">
        <v>1</v>
      </c>
      <c r="AA102" s="35">
        <v>0</v>
      </c>
      <c r="AB102" s="35">
        <v>0</v>
      </c>
      <c r="AC102" s="35">
        <v>0</v>
      </c>
      <c r="AD102" s="35">
        <v>1</v>
      </c>
      <c r="AE102" s="35">
        <v>1</v>
      </c>
      <c r="AF102" s="35">
        <v>0</v>
      </c>
      <c r="AG102" s="35">
        <v>0</v>
      </c>
      <c r="AH102" s="35">
        <v>0</v>
      </c>
      <c r="AI102" s="35">
        <v>0</v>
      </c>
      <c r="AJ102" s="35">
        <v>0</v>
      </c>
      <c r="AK102" s="35">
        <v>0</v>
      </c>
      <c r="AL102" s="35">
        <v>0</v>
      </c>
      <c r="AM102" s="35">
        <v>0</v>
      </c>
      <c r="AN102" s="35">
        <f t="shared" si="4"/>
        <v>745442.29209999996</v>
      </c>
      <c r="AO102" s="35">
        <v>1</v>
      </c>
      <c r="AP102" s="35">
        <v>3</v>
      </c>
      <c r="AQ102" s="35">
        <v>0</v>
      </c>
      <c r="AR102" s="76">
        <v>745442.29209999996</v>
      </c>
      <c r="AS102" s="35">
        <v>0</v>
      </c>
      <c r="AT102" s="35">
        <v>1</v>
      </c>
      <c r="AU102" s="35">
        <v>0</v>
      </c>
      <c r="AV102" s="35">
        <v>0</v>
      </c>
    </row>
    <row r="103" spans="1:48">
      <c r="A103" s="35">
        <v>3</v>
      </c>
      <c r="B103" s="35">
        <v>906.38</v>
      </c>
      <c r="C103" s="35">
        <v>0</v>
      </c>
      <c r="D103" s="35">
        <v>0</v>
      </c>
      <c r="E103" s="35">
        <v>0</v>
      </c>
      <c r="F103" s="35">
        <v>0</v>
      </c>
      <c r="G103" s="35">
        <v>0</v>
      </c>
      <c r="H103" s="35">
        <v>0</v>
      </c>
      <c r="I103" s="35">
        <v>0</v>
      </c>
      <c r="J103" s="35">
        <v>0</v>
      </c>
      <c r="K103" s="35">
        <v>0</v>
      </c>
      <c r="L103" s="35">
        <v>0</v>
      </c>
      <c r="M103" s="35">
        <v>0</v>
      </c>
      <c r="N103" s="35">
        <v>0</v>
      </c>
      <c r="O103" s="35">
        <v>0</v>
      </c>
      <c r="P103" s="35">
        <v>0</v>
      </c>
      <c r="Q103" s="35">
        <v>0</v>
      </c>
      <c r="R103" s="35">
        <v>0</v>
      </c>
      <c r="S103" s="35">
        <v>0</v>
      </c>
      <c r="T103" s="35">
        <v>0</v>
      </c>
      <c r="U103" s="35">
        <v>0</v>
      </c>
      <c r="V103" s="35">
        <v>0</v>
      </c>
      <c r="W103" s="35">
        <v>0</v>
      </c>
      <c r="X103" s="35">
        <v>0</v>
      </c>
      <c r="Y103" s="35">
        <v>1</v>
      </c>
      <c r="Z103" s="35">
        <v>0</v>
      </c>
      <c r="AA103" s="35">
        <v>0</v>
      </c>
      <c r="AB103" s="35">
        <v>0</v>
      </c>
      <c r="AC103" s="35">
        <v>1</v>
      </c>
      <c r="AD103" s="35">
        <v>1</v>
      </c>
      <c r="AE103" s="35">
        <v>1</v>
      </c>
      <c r="AF103" s="35">
        <v>0</v>
      </c>
      <c r="AG103" s="35">
        <v>0</v>
      </c>
      <c r="AH103" s="35">
        <v>0</v>
      </c>
      <c r="AI103" s="35">
        <v>0</v>
      </c>
      <c r="AJ103" s="35">
        <v>0</v>
      </c>
      <c r="AK103" s="35">
        <v>0</v>
      </c>
      <c r="AL103" s="35">
        <v>0</v>
      </c>
      <c r="AM103" s="35">
        <v>0</v>
      </c>
      <c r="AN103" s="35">
        <f t="shared" si="4"/>
        <v>821524.70440000005</v>
      </c>
      <c r="AO103" s="35">
        <v>1</v>
      </c>
      <c r="AP103" s="35">
        <v>3</v>
      </c>
      <c r="AQ103" s="35">
        <v>0</v>
      </c>
      <c r="AR103" s="76">
        <v>821524.70440000005</v>
      </c>
      <c r="AS103" s="35">
        <v>0</v>
      </c>
      <c r="AT103" s="35">
        <v>1</v>
      </c>
      <c r="AU103" s="35">
        <v>0</v>
      </c>
      <c r="AV103" s="35">
        <v>0</v>
      </c>
    </row>
    <row r="104" spans="1:48">
      <c r="A104" s="35">
        <v>1</v>
      </c>
      <c r="B104" s="35">
        <v>809.4</v>
      </c>
      <c r="C104" s="35">
        <v>0</v>
      </c>
      <c r="D104" s="35">
        <v>0</v>
      </c>
      <c r="E104" s="35">
        <v>0</v>
      </c>
      <c r="F104" s="35">
        <v>0</v>
      </c>
      <c r="G104" s="35">
        <v>0</v>
      </c>
      <c r="H104" s="35">
        <v>0</v>
      </c>
      <c r="I104" s="35">
        <v>0</v>
      </c>
      <c r="J104" s="35">
        <v>0</v>
      </c>
      <c r="K104" s="35">
        <v>0</v>
      </c>
      <c r="L104" s="35">
        <v>0</v>
      </c>
      <c r="M104" s="35">
        <v>0</v>
      </c>
      <c r="N104" s="35">
        <v>0</v>
      </c>
      <c r="O104" s="35">
        <v>0</v>
      </c>
      <c r="P104" s="35">
        <v>0</v>
      </c>
      <c r="Q104" s="35">
        <v>0</v>
      </c>
      <c r="R104" s="35">
        <v>0</v>
      </c>
      <c r="S104" s="35">
        <v>0</v>
      </c>
      <c r="T104" s="35">
        <v>0</v>
      </c>
      <c r="U104" s="35">
        <v>0</v>
      </c>
      <c r="V104" s="35">
        <v>0</v>
      </c>
      <c r="W104" s="35">
        <v>0</v>
      </c>
      <c r="X104" s="35">
        <v>0</v>
      </c>
      <c r="Y104" s="35">
        <v>1</v>
      </c>
      <c r="Z104" s="35">
        <v>0</v>
      </c>
      <c r="AA104" s="35">
        <v>1</v>
      </c>
      <c r="AB104" s="35">
        <v>1</v>
      </c>
      <c r="AC104" s="35">
        <v>0</v>
      </c>
      <c r="AD104" s="35">
        <v>0</v>
      </c>
      <c r="AE104" s="35">
        <v>0</v>
      </c>
      <c r="AF104" s="35">
        <v>1</v>
      </c>
      <c r="AG104" s="35">
        <v>0</v>
      </c>
      <c r="AH104" s="35">
        <v>0</v>
      </c>
      <c r="AI104" s="35">
        <v>0</v>
      </c>
      <c r="AJ104" s="35">
        <v>0</v>
      </c>
      <c r="AK104" s="35">
        <v>0</v>
      </c>
      <c r="AL104" s="35">
        <v>0</v>
      </c>
      <c r="AM104" s="35">
        <v>0</v>
      </c>
      <c r="AN104" s="35">
        <f t="shared" si="4"/>
        <v>655128.36</v>
      </c>
      <c r="AO104" s="35">
        <v>1</v>
      </c>
      <c r="AP104" s="35">
        <v>1</v>
      </c>
      <c r="AQ104" s="35">
        <v>1</v>
      </c>
      <c r="AR104" s="76">
        <v>655128.36</v>
      </c>
      <c r="AS104" s="35">
        <v>0</v>
      </c>
      <c r="AT104" s="35">
        <v>1</v>
      </c>
      <c r="AU104" s="35">
        <v>0</v>
      </c>
      <c r="AV104" s="35">
        <v>0</v>
      </c>
    </row>
    <row r="105" spans="1:48">
      <c r="A105" s="35">
        <v>1</v>
      </c>
      <c r="B105" s="35">
        <v>852.39</v>
      </c>
      <c r="C105" s="35">
        <v>0</v>
      </c>
      <c r="D105" s="35">
        <v>0</v>
      </c>
      <c r="E105" s="35">
        <v>0</v>
      </c>
      <c r="F105" s="35">
        <v>0</v>
      </c>
      <c r="G105" s="35">
        <v>0</v>
      </c>
      <c r="H105" s="35">
        <v>0</v>
      </c>
      <c r="I105" s="35">
        <v>0</v>
      </c>
      <c r="J105" s="35">
        <v>0</v>
      </c>
      <c r="K105" s="35">
        <v>0</v>
      </c>
      <c r="L105" s="35">
        <v>0</v>
      </c>
      <c r="M105" s="35">
        <v>0</v>
      </c>
      <c r="N105" s="35">
        <v>0</v>
      </c>
      <c r="O105" s="35">
        <v>0</v>
      </c>
      <c r="P105" s="35">
        <v>0</v>
      </c>
      <c r="Q105" s="35">
        <v>0</v>
      </c>
      <c r="R105" s="35">
        <v>0</v>
      </c>
      <c r="S105" s="35">
        <v>0</v>
      </c>
      <c r="T105" s="35">
        <v>0</v>
      </c>
      <c r="U105" s="35">
        <v>0</v>
      </c>
      <c r="V105" s="35">
        <v>0</v>
      </c>
      <c r="W105" s="35">
        <v>0</v>
      </c>
      <c r="X105" s="35">
        <v>0</v>
      </c>
      <c r="Y105" s="35">
        <v>1</v>
      </c>
      <c r="Z105" s="35">
        <v>1</v>
      </c>
      <c r="AA105" s="35">
        <v>0</v>
      </c>
      <c r="AB105" s="35">
        <v>1</v>
      </c>
      <c r="AC105" s="35">
        <v>1</v>
      </c>
      <c r="AD105" s="35">
        <v>0</v>
      </c>
      <c r="AE105" s="35">
        <v>0</v>
      </c>
      <c r="AF105" s="35">
        <v>1</v>
      </c>
      <c r="AG105" s="35">
        <v>0</v>
      </c>
      <c r="AH105" s="35">
        <v>0</v>
      </c>
      <c r="AI105" s="35">
        <v>0</v>
      </c>
      <c r="AJ105" s="35">
        <v>0</v>
      </c>
      <c r="AK105" s="35">
        <v>0</v>
      </c>
      <c r="AL105" s="35">
        <v>0</v>
      </c>
      <c r="AM105" s="35">
        <v>0</v>
      </c>
      <c r="AN105" s="35">
        <f t="shared" si="4"/>
        <v>726568.7121</v>
      </c>
      <c r="AO105" s="35">
        <v>1</v>
      </c>
      <c r="AP105" s="35">
        <v>2</v>
      </c>
      <c r="AQ105" s="35">
        <v>1</v>
      </c>
      <c r="AR105" s="76">
        <v>726568.7121</v>
      </c>
      <c r="AS105" s="35">
        <v>0</v>
      </c>
      <c r="AT105" s="35">
        <v>1</v>
      </c>
      <c r="AU105" s="35">
        <v>0</v>
      </c>
      <c r="AV105" s="35">
        <v>0</v>
      </c>
    </row>
    <row r="106" spans="1:48">
      <c r="A106" s="35">
        <v>4</v>
      </c>
      <c r="B106" s="35">
        <v>864.39</v>
      </c>
      <c r="C106" s="35">
        <v>0</v>
      </c>
      <c r="D106" s="35">
        <v>0</v>
      </c>
      <c r="E106" s="35">
        <v>0</v>
      </c>
      <c r="F106" s="35">
        <v>0</v>
      </c>
      <c r="G106" s="35">
        <v>0</v>
      </c>
      <c r="H106" s="35">
        <v>0</v>
      </c>
      <c r="I106" s="35">
        <v>0</v>
      </c>
      <c r="J106" s="35">
        <v>0</v>
      </c>
      <c r="K106" s="35">
        <v>0</v>
      </c>
      <c r="L106" s="35">
        <v>0</v>
      </c>
      <c r="M106" s="35">
        <v>0</v>
      </c>
      <c r="N106" s="35">
        <v>0</v>
      </c>
      <c r="O106" s="35">
        <v>0</v>
      </c>
      <c r="P106" s="35">
        <v>0</v>
      </c>
      <c r="Q106" s="35">
        <v>0</v>
      </c>
      <c r="R106" s="35">
        <v>0</v>
      </c>
      <c r="S106" s="35">
        <v>0</v>
      </c>
      <c r="T106" s="35">
        <v>0</v>
      </c>
      <c r="U106" s="35">
        <v>0</v>
      </c>
      <c r="V106" s="35">
        <v>0</v>
      </c>
      <c r="W106" s="35">
        <v>0</v>
      </c>
      <c r="X106" s="35">
        <v>0</v>
      </c>
      <c r="Y106" s="35">
        <v>1</v>
      </c>
      <c r="Z106" s="35">
        <v>1</v>
      </c>
      <c r="AA106" s="35">
        <v>0</v>
      </c>
      <c r="AB106" s="35">
        <v>1</v>
      </c>
      <c r="AC106" s="35">
        <v>0</v>
      </c>
      <c r="AD106" s="35">
        <v>1</v>
      </c>
      <c r="AE106" s="35">
        <v>0</v>
      </c>
      <c r="AF106" s="35">
        <v>1</v>
      </c>
      <c r="AG106" s="35">
        <v>0</v>
      </c>
      <c r="AH106" s="35">
        <v>0</v>
      </c>
      <c r="AI106" s="35">
        <v>0</v>
      </c>
      <c r="AJ106" s="35">
        <v>0</v>
      </c>
      <c r="AK106" s="35">
        <v>0</v>
      </c>
      <c r="AL106" s="35">
        <v>0</v>
      </c>
      <c r="AM106" s="35">
        <v>0</v>
      </c>
      <c r="AN106" s="35">
        <f t="shared" si="4"/>
        <v>747170.07209999999</v>
      </c>
      <c r="AO106" s="35">
        <v>1</v>
      </c>
      <c r="AP106" s="35">
        <v>2</v>
      </c>
      <c r="AQ106" s="35">
        <v>1</v>
      </c>
      <c r="AR106" s="76">
        <v>747170.07209999999</v>
      </c>
      <c r="AS106" s="35">
        <v>0</v>
      </c>
      <c r="AT106" s="35">
        <v>1</v>
      </c>
      <c r="AU106" s="35">
        <v>0</v>
      </c>
      <c r="AV106" s="35">
        <v>0</v>
      </c>
    </row>
    <row r="107" spans="1:48">
      <c r="A107" s="35">
        <v>1</v>
      </c>
      <c r="B107" s="35">
        <v>922.38999999999987</v>
      </c>
      <c r="C107" s="35">
        <v>0</v>
      </c>
      <c r="D107" s="35">
        <v>0</v>
      </c>
      <c r="E107" s="35">
        <v>0</v>
      </c>
      <c r="F107" s="35">
        <v>0</v>
      </c>
      <c r="G107" s="35">
        <v>0</v>
      </c>
      <c r="H107" s="35">
        <v>0</v>
      </c>
      <c r="I107" s="35">
        <v>0</v>
      </c>
      <c r="J107" s="35">
        <v>0</v>
      </c>
      <c r="K107" s="35">
        <v>0</v>
      </c>
      <c r="L107" s="35">
        <v>0</v>
      </c>
      <c r="M107" s="35">
        <v>0</v>
      </c>
      <c r="N107" s="35">
        <v>0</v>
      </c>
      <c r="O107" s="35">
        <v>0</v>
      </c>
      <c r="P107" s="35">
        <v>0</v>
      </c>
      <c r="Q107" s="35">
        <v>0</v>
      </c>
      <c r="R107" s="35">
        <v>0</v>
      </c>
      <c r="S107" s="35">
        <v>0</v>
      </c>
      <c r="T107" s="35">
        <v>0</v>
      </c>
      <c r="U107" s="35">
        <v>0</v>
      </c>
      <c r="V107" s="35">
        <v>0</v>
      </c>
      <c r="W107" s="35">
        <v>0</v>
      </c>
      <c r="X107" s="35">
        <v>0</v>
      </c>
      <c r="Y107" s="35">
        <v>1</v>
      </c>
      <c r="Z107" s="35">
        <v>0</v>
      </c>
      <c r="AA107" s="35">
        <v>1</v>
      </c>
      <c r="AB107" s="35">
        <v>0</v>
      </c>
      <c r="AC107" s="35">
        <v>0</v>
      </c>
      <c r="AD107" s="35">
        <v>1</v>
      </c>
      <c r="AE107" s="35">
        <v>0</v>
      </c>
      <c r="AF107" s="35">
        <v>1</v>
      </c>
      <c r="AG107" s="35">
        <v>0</v>
      </c>
      <c r="AH107" s="35">
        <v>0</v>
      </c>
      <c r="AI107" s="35">
        <v>0</v>
      </c>
      <c r="AJ107" s="35">
        <v>0</v>
      </c>
      <c r="AK107" s="35">
        <v>0</v>
      </c>
      <c r="AL107" s="35">
        <v>0</v>
      </c>
      <c r="AM107" s="35">
        <v>0</v>
      </c>
      <c r="AN107" s="35">
        <f t="shared" si="4"/>
        <v>850803.31209999975</v>
      </c>
      <c r="AO107" s="35">
        <v>1</v>
      </c>
      <c r="AP107" s="35">
        <v>2</v>
      </c>
      <c r="AQ107" s="35">
        <v>0</v>
      </c>
      <c r="AR107" s="76">
        <v>850803.31209999975</v>
      </c>
      <c r="AS107" s="35">
        <v>0</v>
      </c>
      <c r="AT107" s="35">
        <v>1</v>
      </c>
      <c r="AU107" s="35">
        <v>0</v>
      </c>
      <c r="AV107" s="35">
        <v>0</v>
      </c>
    </row>
    <row r="108" spans="1:48">
      <c r="A108" s="35">
        <v>6</v>
      </c>
      <c r="B108" s="35">
        <v>934.38999999999987</v>
      </c>
      <c r="C108" s="35">
        <v>0</v>
      </c>
      <c r="D108" s="35">
        <v>0</v>
      </c>
      <c r="E108" s="35">
        <v>0</v>
      </c>
      <c r="F108" s="35">
        <v>0</v>
      </c>
      <c r="G108" s="35">
        <v>0</v>
      </c>
      <c r="H108" s="35">
        <v>0</v>
      </c>
      <c r="I108" s="35">
        <v>0</v>
      </c>
      <c r="J108" s="35">
        <v>0</v>
      </c>
      <c r="K108" s="35">
        <v>0</v>
      </c>
      <c r="L108" s="35">
        <v>0</v>
      </c>
      <c r="M108" s="35">
        <v>0</v>
      </c>
      <c r="N108" s="35">
        <v>0</v>
      </c>
      <c r="O108" s="35">
        <v>0</v>
      </c>
      <c r="P108" s="35">
        <v>0</v>
      </c>
      <c r="Q108" s="35">
        <v>0</v>
      </c>
      <c r="R108" s="35">
        <v>0</v>
      </c>
      <c r="S108" s="35">
        <v>0</v>
      </c>
      <c r="T108" s="35">
        <v>0</v>
      </c>
      <c r="U108" s="35">
        <v>0</v>
      </c>
      <c r="V108" s="35">
        <v>0</v>
      </c>
      <c r="W108" s="35">
        <v>0</v>
      </c>
      <c r="X108" s="35">
        <v>0</v>
      </c>
      <c r="Y108" s="35">
        <v>1</v>
      </c>
      <c r="Z108" s="35">
        <v>1</v>
      </c>
      <c r="AA108" s="35">
        <v>0</v>
      </c>
      <c r="AB108" s="35">
        <v>0</v>
      </c>
      <c r="AC108" s="35">
        <v>0</v>
      </c>
      <c r="AD108" s="35">
        <v>1</v>
      </c>
      <c r="AE108" s="35">
        <v>1</v>
      </c>
      <c r="AF108" s="35">
        <v>1</v>
      </c>
      <c r="AG108" s="35">
        <v>0</v>
      </c>
      <c r="AH108" s="35">
        <v>0</v>
      </c>
      <c r="AI108" s="35">
        <v>0</v>
      </c>
      <c r="AJ108" s="35">
        <v>0</v>
      </c>
      <c r="AK108" s="35">
        <v>0</v>
      </c>
      <c r="AL108" s="35">
        <v>0</v>
      </c>
      <c r="AM108" s="35">
        <v>0</v>
      </c>
      <c r="AN108" s="35">
        <f t="shared" si="4"/>
        <v>873084.67209999973</v>
      </c>
      <c r="AO108" s="35">
        <v>1</v>
      </c>
      <c r="AP108" s="35">
        <v>3</v>
      </c>
      <c r="AQ108" s="35">
        <v>0</v>
      </c>
      <c r="AR108" s="76">
        <v>873084.67209999973</v>
      </c>
      <c r="AS108" s="35">
        <v>0</v>
      </c>
      <c r="AT108" s="35">
        <v>1</v>
      </c>
      <c r="AU108" s="35">
        <v>0</v>
      </c>
      <c r="AV108" s="35">
        <v>0</v>
      </c>
    </row>
    <row r="109" spans="1:48">
      <c r="A109" s="35">
        <v>4</v>
      </c>
      <c r="B109" s="35">
        <v>977.38000000000011</v>
      </c>
      <c r="C109" s="35">
        <v>0</v>
      </c>
      <c r="D109" s="35">
        <v>0</v>
      </c>
      <c r="E109" s="35">
        <v>0</v>
      </c>
      <c r="F109" s="35">
        <v>0</v>
      </c>
      <c r="G109" s="35">
        <v>0</v>
      </c>
      <c r="H109" s="35">
        <v>0</v>
      </c>
      <c r="I109" s="35">
        <v>0</v>
      </c>
      <c r="J109" s="35">
        <v>0</v>
      </c>
      <c r="K109" s="35">
        <v>0</v>
      </c>
      <c r="L109" s="35">
        <v>0</v>
      </c>
      <c r="M109" s="35">
        <v>0</v>
      </c>
      <c r="N109" s="35">
        <v>0</v>
      </c>
      <c r="O109" s="35">
        <v>0</v>
      </c>
      <c r="P109" s="35">
        <v>0</v>
      </c>
      <c r="Q109" s="35">
        <v>0</v>
      </c>
      <c r="R109" s="35">
        <v>0</v>
      </c>
      <c r="S109" s="35">
        <v>0</v>
      </c>
      <c r="T109" s="35">
        <v>0</v>
      </c>
      <c r="U109" s="35">
        <v>0</v>
      </c>
      <c r="V109" s="35">
        <v>0</v>
      </c>
      <c r="W109" s="35">
        <v>0</v>
      </c>
      <c r="X109" s="35">
        <v>0</v>
      </c>
      <c r="Y109" s="35">
        <v>1</v>
      </c>
      <c r="Z109" s="35">
        <v>0</v>
      </c>
      <c r="AA109" s="35">
        <v>0</v>
      </c>
      <c r="AB109" s="35">
        <v>0</v>
      </c>
      <c r="AC109" s="35">
        <v>1</v>
      </c>
      <c r="AD109" s="35">
        <v>1</v>
      </c>
      <c r="AE109" s="35">
        <v>1</v>
      </c>
      <c r="AF109" s="35">
        <v>1</v>
      </c>
      <c r="AG109" s="35">
        <v>0</v>
      </c>
      <c r="AH109" s="35">
        <v>0</v>
      </c>
      <c r="AI109" s="35">
        <v>0</v>
      </c>
      <c r="AJ109" s="35">
        <v>0</v>
      </c>
      <c r="AK109" s="35">
        <v>0</v>
      </c>
      <c r="AL109" s="35">
        <v>0</v>
      </c>
      <c r="AM109" s="35">
        <v>0</v>
      </c>
      <c r="AN109" s="35">
        <f t="shared" si="4"/>
        <v>955271.66440000024</v>
      </c>
      <c r="AO109" s="35">
        <v>1</v>
      </c>
      <c r="AP109" s="35">
        <v>3</v>
      </c>
      <c r="AQ109" s="35">
        <v>0</v>
      </c>
      <c r="AR109" s="76">
        <v>955271.66440000024</v>
      </c>
      <c r="AS109" s="35">
        <v>0</v>
      </c>
      <c r="AT109" s="35">
        <v>1</v>
      </c>
      <c r="AU109" s="35">
        <v>0</v>
      </c>
      <c r="AV109" s="35">
        <v>0</v>
      </c>
    </row>
    <row r="110" spans="1:48">
      <c r="A110" s="35">
        <v>3</v>
      </c>
      <c r="B110" s="35">
        <v>652</v>
      </c>
      <c r="C110" s="35">
        <v>0</v>
      </c>
      <c r="D110" s="35">
        <v>0</v>
      </c>
      <c r="E110" s="35">
        <v>0</v>
      </c>
      <c r="F110" s="35">
        <v>0</v>
      </c>
      <c r="G110" s="35">
        <v>0</v>
      </c>
      <c r="H110" s="35">
        <v>0</v>
      </c>
      <c r="I110" s="35">
        <v>0</v>
      </c>
      <c r="J110" s="35">
        <v>0</v>
      </c>
      <c r="K110" s="35">
        <v>0</v>
      </c>
      <c r="L110" s="35">
        <v>0</v>
      </c>
      <c r="M110" s="35">
        <v>0</v>
      </c>
      <c r="N110" s="35">
        <v>0</v>
      </c>
      <c r="O110" s="35">
        <v>0</v>
      </c>
      <c r="P110" s="35">
        <v>0</v>
      </c>
      <c r="Q110" s="35">
        <v>0</v>
      </c>
      <c r="R110" s="35">
        <v>0</v>
      </c>
      <c r="S110" s="35">
        <v>0</v>
      </c>
      <c r="T110" s="35">
        <v>0</v>
      </c>
      <c r="U110" s="35">
        <v>0</v>
      </c>
      <c r="V110" s="35">
        <v>0</v>
      </c>
      <c r="W110" s="35">
        <v>0</v>
      </c>
      <c r="X110" s="35">
        <v>0</v>
      </c>
      <c r="Y110" s="35">
        <v>0</v>
      </c>
      <c r="Z110" s="35">
        <v>0</v>
      </c>
      <c r="AA110" s="35">
        <v>0</v>
      </c>
      <c r="AB110" s="35">
        <v>0</v>
      </c>
      <c r="AC110" s="35">
        <v>0</v>
      </c>
      <c r="AD110" s="35">
        <v>0</v>
      </c>
      <c r="AE110" s="35">
        <v>0</v>
      </c>
      <c r="AF110" s="35">
        <v>0</v>
      </c>
      <c r="AG110" s="35">
        <v>1</v>
      </c>
      <c r="AH110" s="35">
        <v>1</v>
      </c>
      <c r="AI110" s="35">
        <v>1</v>
      </c>
      <c r="AJ110" s="35">
        <v>1</v>
      </c>
      <c r="AK110" s="35">
        <v>0</v>
      </c>
      <c r="AL110" s="35">
        <v>0</v>
      </c>
      <c r="AM110" s="35">
        <v>0</v>
      </c>
      <c r="AN110" s="35">
        <f t="shared" si="4"/>
        <v>425104</v>
      </c>
      <c r="AO110" s="35">
        <v>1</v>
      </c>
      <c r="AP110" s="35">
        <v>0</v>
      </c>
      <c r="AQ110" s="35">
        <v>3</v>
      </c>
      <c r="AR110" s="76">
        <v>425104</v>
      </c>
      <c r="AS110" s="35">
        <v>0</v>
      </c>
      <c r="AT110" s="35">
        <v>1</v>
      </c>
      <c r="AU110" s="35">
        <v>0</v>
      </c>
      <c r="AV110" s="35">
        <v>0</v>
      </c>
    </row>
    <row r="111" spans="1:48">
      <c r="A111" s="35">
        <v>3</v>
      </c>
      <c r="B111" s="35">
        <v>652</v>
      </c>
      <c r="C111" s="35">
        <v>0</v>
      </c>
      <c r="D111" s="35">
        <v>0</v>
      </c>
      <c r="E111" s="35">
        <v>0</v>
      </c>
      <c r="F111" s="35">
        <v>0</v>
      </c>
      <c r="G111" s="35">
        <v>0</v>
      </c>
      <c r="H111" s="35">
        <v>0</v>
      </c>
      <c r="I111" s="35">
        <v>0</v>
      </c>
      <c r="J111" s="35">
        <v>0</v>
      </c>
      <c r="K111" s="35">
        <v>0</v>
      </c>
      <c r="L111" s="35">
        <v>0</v>
      </c>
      <c r="M111" s="35">
        <v>0</v>
      </c>
      <c r="N111" s="35">
        <v>0</v>
      </c>
      <c r="O111" s="35">
        <v>0</v>
      </c>
      <c r="P111" s="35">
        <v>0</v>
      </c>
      <c r="Q111" s="35">
        <v>0</v>
      </c>
      <c r="R111" s="35">
        <v>0</v>
      </c>
      <c r="S111" s="35">
        <v>0</v>
      </c>
      <c r="T111" s="35">
        <v>0</v>
      </c>
      <c r="U111" s="35">
        <v>0</v>
      </c>
      <c r="V111" s="35">
        <v>0</v>
      </c>
      <c r="W111" s="35">
        <v>0</v>
      </c>
      <c r="X111" s="35">
        <v>0</v>
      </c>
      <c r="Y111" s="35">
        <v>0</v>
      </c>
      <c r="Z111" s="35">
        <v>0</v>
      </c>
      <c r="AA111" s="35">
        <v>0</v>
      </c>
      <c r="AB111" s="35">
        <v>0</v>
      </c>
      <c r="AC111" s="35">
        <v>0</v>
      </c>
      <c r="AD111" s="35">
        <v>0</v>
      </c>
      <c r="AE111" s="35">
        <v>0</v>
      </c>
      <c r="AF111" s="35">
        <v>0</v>
      </c>
      <c r="AG111" s="35">
        <v>1</v>
      </c>
      <c r="AH111" s="35">
        <v>1</v>
      </c>
      <c r="AI111" s="35">
        <v>1</v>
      </c>
      <c r="AJ111" s="35">
        <v>0</v>
      </c>
      <c r="AK111" s="35">
        <v>1</v>
      </c>
      <c r="AL111" s="35">
        <v>0</v>
      </c>
      <c r="AM111" s="35">
        <v>0</v>
      </c>
      <c r="AN111" s="35">
        <f t="shared" si="4"/>
        <v>425104</v>
      </c>
      <c r="AO111" s="35">
        <v>1</v>
      </c>
      <c r="AP111" s="35">
        <v>0</v>
      </c>
      <c r="AQ111" s="35">
        <v>3</v>
      </c>
      <c r="AR111" s="76">
        <v>425104</v>
      </c>
      <c r="AS111" s="35">
        <v>0</v>
      </c>
      <c r="AT111" s="35">
        <v>1</v>
      </c>
      <c r="AU111" s="35">
        <v>0</v>
      </c>
      <c r="AV111" s="35">
        <v>0</v>
      </c>
    </row>
    <row r="112" spans="1:48">
      <c r="A112" s="35">
        <v>2</v>
      </c>
      <c r="B112" s="35">
        <v>697</v>
      </c>
      <c r="C112" s="35">
        <v>0</v>
      </c>
      <c r="D112" s="35">
        <v>0</v>
      </c>
      <c r="E112" s="35">
        <v>0</v>
      </c>
      <c r="F112" s="35">
        <v>0</v>
      </c>
      <c r="G112" s="35">
        <v>0</v>
      </c>
      <c r="H112" s="35">
        <v>0</v>
      </c>
      <c r="I112" s="35">
        <v>0</v>
      </c>
      <c r="J112" s="35">
        <v>0</v>
      </c>
      <c r="K112" s="35">
        <v>0</v>
      </c>
      <c r="L112" s="35">
        <v>0</v>
      </c>
      <c r="M112" s="35">
        <v>0</v>
      </c>
      <c r="N112" s="35">
        <v>0</v>
      </c>
      <c r="O112" s="35">
        <v>0</v>
      </c>
      <c r="P112" s="35">
        <v>0</v>
      </c>
      <c r="Q112" s="35">
        <v>0</v>
      </c>
      <c r="R112" s="35">
        <v>0</v>
      </c>
      <c r="S112" s="35">
        <v>0</v>
      </c>
      <c r="T112" s="35">
        <v>0</v>
      </c>
      <c r="U112" s="35">
        <v>0</v>
      </c>
      <c r="V112" s="35">
        <v>0</v>
      </c>
      <c r="W112" s="35">
        <v>0</v>
      </c>
      <c r="X112" s="35">
        <v>0</v>
      </c>
      <c r="Y112" s="35">
        <v>0</v>
      </c>
      <c r="Z112" s="35">
        <v>0</v>
      </c>
      <c r="AA112" s="35">
        <v>0</v>
      </c>
      <c r="AB112" s="35">
        <v>0</v>
      </c>
      <c r="AC112" s="35">
        <v>0</v>
      </c>
      <c r="AD112" s="35">
        <v>0</v>
      </c>
      <c r="AE112" s="35">
        <v>0</v>
      </c>
      <c r="AF112" s="35">
        <v>0</v>
      </c>
      <c r="AG112" s="35">
        <v>1</v>
      </c>
      <c r="AH112" s="35">
        <v>0</v>
      </c>
      <c r="AI112" s="35">
        <v>1</v>
      </c>
      <c r="AJ112" s="35">
        <v>1</v>
      </c>
      <c r="AK112" s="35">
        <v>1</v>
      </c>
      <c r="AL112" s="35">
        <v>0</v>
      </c>
      <c r="AM112" s="35">
        <v>0</v>
      </c>
      <c r="AN112" s="35">
        <f t="shared" si="4"/>
        <v>485809</v>
      </c>
      <c r="AO112" s="35">
        <v>1</v>
      </c>
      <c r="AP112" s="35">
        <v>0</v>
      </c>
      <c r="AQ112" s="35">
        <v>3</v>
      </c>
      <c r="AR112" s="76">
        <v>485809</v>
      </c>
      <c r="AS112" s="35">
        <v>0</v>
      </c>
      <c r="AT112" s="35">
        <v>1</v>
      </c>
      <c r="AU112" s="35">
        <v>0</v>
      </c>
      <c r="AV112" s="35">
        <v>0</v>
      </c>
    </row>
    <row r="113" spans="1:48">
      <c r="A113" s="35">
        <v>2</v>
      </c>
      <c r="B113" s="35">
        <v>702</v>
      </c>
      <c r="C113" s="35">
        <v>0</v>
      </c>
      <c r="D113" s="35">
        <v>0</v>
      </c>
      <c r="E113" s="35">
        <v>0</v>
      </c>
      <c r="F113" s="35">
        <v>0</v>
      </c>
      <c r="G113" s="35">
        <v>0</v>
      </c>
      <c r="H113" s="35">
        <v>0</v>
      </c>
      <c r="I113" s="35">
        <v>0</v>
      </c>
      <c r="J113" s="35">
        <v>0</v>
      </c>
      <c r="K113" s="35">
        <v>0</v>
      </c>
      <c r="L113" s="35">
        <v>0</v>
      </c>
      <c r="M113" s="35">
        <v>0</v>
      </c>
      <c r="N113" s="35">
        <v>0</v>
      </c>
      <c r="O113" s="35">
        <v>0</v>
      </c>
      <c r="P113" s="35">
        <v>0</v>
      </c>
      <c r="Q113" s="35">
        <v>0</v>
      </c>
      <c r="R113" s="35">
        <v>0</v>
      </c>
      <c r="S113" s="35">
        <v>0</v>
      </c>
      <c r="T113" s="35">
        <v>0</v>
      </c>
      <c r="U113" s="35">
        <v>0</v>
      </c>
      <c r="V113" s="35">
        <v>0</v>
      </c>
      <c r="W113" s="35">
        <v>0</v>
      </c>
      <c r="X113" s="35">
        <v>0</v>
      </c>
      <c r="Y113" s="35">
        <v>0</v>
      </c>
      <c r="Z113" s="35">
        <v>0</v>
      </c>
      <c r="AA113" s="35">
        <v>0</v>
      </c>
      <c r="AB113" s="35">
        <v>0</v>
      </c>
      <c r="AC113" s="35">
        <v>0</v>
      </c>
      <c r="AD113" s="35">
        <v>0</v>
      </c>
      <c r="AE113" s="35">
        <v>0</v>
      </c>
      <c r="AF113" s="35">
        <v>0</v>
      </c>
      <c r="AG113" s="35">
        <v>1</v>
      </c>
      <c r="AH113" s="35">
        <v>1</v>
      </c>
      <c r="AI113" s="35">
        <v>0</v>
      </c>
      <c r="AJ113" s="35">
        <v>1</v>
      </c>
      <c r="AK113" s="35">
        <v>0</v>
      </c>
      <c r="AL113" s="35">
        <v>1</v>
      </c>
      <c r="AM113" s="35">
        <v>0</v>
      </c>
      <c r="AN113" s="35">
        <f t="shared" si="4"/>
        <v>492804</v>
      </c>
      <c r="AO113" s="35">
        <v>1</v>
      </c>
      <c r="AP113" s="35">
        <v>1</v>
      </c>
      <c r="AQ113" s="35">
        <v>2</v>
      </c>
      <c r="AR113" s="76">
        <v>492804</v>
      </c>
      <c r="AS113" s="35">
        <v>0</v>
      </c>
      <c r="AT113" s="35">
        <v>1</v>
      </c>
      <c r="AU113" s="35">
        <v>0</v>
      </c>
      <c r="AV113" s="35">
        <v>0</v>
      </c>
    </row>
    <row r="114" spans="1:48">
      <c r="A114" s="35">
        <v>2</v>
      </c>
      <c r="B114" s="35">
        <v>752</v>
      </c>
      <c r="C114" s="35">
        <v>0</v>
      </c>
      <c r="D114" s="35">
        <v>0</v>
      </c>
      <c r="E114" s="35">
        <v>0</v>
      </c>
      <c r="F114" s="35">
        <v>0</v>
      </c>
      <c r="G114" s="35">
        <v>0</v>
      </c>
      <c r="H114" s="35">
        <v>0</v>
      </c>
      <c r="I114" s="35">
        <v>0</v>
      </c>
      <c r="J114" s="35">
        <v>0</v>
      </c>
      <c r="K114" s="35">
        <v>0</v>
      </c>
      <c r="L114" s="35">
        <v>0</v>
      </c>
      <c r="M114" s="35">
        <v>0</v>
      </c>
      <c r="N114" s="35">
        <v>0</v>
      </c>
      <c r="O114" s="35">
        <v>0</v>
      </c>
      <c r="P114" s="35">
        <v>0</v>
      </c>
      <c r="Q114" s="35">
        <v>0</v>
      </c>
      <c r="R114" s="35">
        <v>0</v>
      </c>
      <c r="S114" s="35">
        <v>0</v>
      </c>
      <c r="T114" s="35">
        <v>0</v>
      </c>
      <c r="U114" s="35">
        <v>0</v>
      </c>
      <c r="V114" s="35">
        <v>0</v>
      </c>
      <c r="W114" s="35">
        <v>0</v>
      </c>
      <c r="X114" s="35">
        <v>0</v>
      </c>
      <c r="Y114" s="35">
        <v>0</v>
      </c>
      <c r="Z114" s="35">
        <v>0</v>
      </c>
      <c r="AA114" s="35">
        <v>0</v>
      </c>
      <c r="AB114" s="35">
        <v>0</v>
      </c>
      <c r="AC114" s="35">
        <v>0</v>
      </c>
      <c r="AD114" s="35">
        <v>0</v>
      </c>
      <c r="AE114" s="35">
        <v>0</v>
      </c>
      <c r="AF114" s="35">
        <v>0</v>
      </c>
      <c r="AG114" s="35">
        <v>1</v>
      </c>
      <c r="AH114" s="35">
        <v>1</v>
      </c>
      <c r="AI114" s="35">
        <v>0</v>
      </c>
      <c r="AJ114" s="35">
        <v>0</v>
      </c>
      <c r="AK114" s="35">
        <v>1</v>
      </c>
      <c r="AL114" s="35">
        <v>1</v>
      </c>
      <c r="AM114" s="35">
        <v>0</v>
      </c>
      <c r="AN114" s="35">
        <f t="shared" si="4"/>
        <v>565504</v>
      </c>
      <c r="AO114" s="35">
        <v>1</v>
      </c>
      <c r="AP114" s="35">
        <v>1</v>
      </c>
      <c r="AQ114" s="35">
        <v>2</v>
      </c>
      <c r="AR114" s="76">
        <v>565504</v>
      </c>
      <c r="AS114" s="35">
        <v>0</v>
      </c>
      <c r="AT114" s="35">
        <v>1</v>
      </c>
      <c r="AU114" s="35">
        <v>0</v>
      </c>
      <c r="AV114" s="35">
        <v>0</v>
      </c>
    </row>
    <row r="115" spans="1:48">
      <c r="A115" s="35">
        <v>2</v>
      </c>
      <c r="B115" s="35">
        <v>757</v>
      </c>
      <c r="C115" s="35">
        <v>0</v>
      </c>
      <c r="D115" s="35">
        <v>0</v>
      </c>
      <c r="E115" s="35">
        <v>0</v>
      </c>
      <c r="F115" s="35">
        <v>0</v>
      </c>
      <c r="G115" s="35">
        <v>0</v>
      </c>
      <c r="H115" s="35">
        <v>0</v>
      </c>
      <c r="I115" s="35">
        <v>0</v>
      </c>
      <c r="J115" s="35">
        <v>0</v>
      </c>
      <c r="K115" s="35">
        <v>0</v>
      </c>
      <c r="L115" s="35">
        <v>0</v>
      </c>
      <c r="M115" s="35">
        <v>0</v>
      </c>
      <c r="N115" s="35">
        <v>0</v>
      </c>
      <c r="O115" s="35">
        <v>0</v>
      </c>
      <c r="P115" s="35">
        <v>0</v>
      </c>
      <c r="Q115" s="35">
        <v>0</v>
      </c>
      <c r="R115" s="35">
        <v>0</v>
      </c>
      <c r="S115" s="35">
        <v>0</v>
      </c>
      <c r="T115" s="35">
        <v>0</v>
      </c>
      <c r="U115" s="35">
        <v>0</v>
      </c>
      <c r="V115" s="35">
        <v>0</v>
      </c>
      <c r="W115" s="35">
        <v>0</v>
      </c>
      <c r="X115" s="35">
        <v>0</v>
      </c>
      <c r="Y115" s="35">
        <v>0</v>
      </c>
      <c r="Z115" s="35">
        <v>0</v>
      </c>
      <c r="AA115" s="35">
        <v>0</v>
      </c>
      <c r="AB115" s="35">
        <v>0</v>
      </c>
      <c r="AC115" s="35">
        <v>0</v>
      </c>
      <c r="AD115" s="35">
        <v>0</v>
      </c>
      <c r="AE115" s="35">
        <v>0</v>
      </c>
      <c r="AF115" s="35">
        <v>0</v>
      </c>
      <c r="AG115" s="35">
        <v>1</v>
      </c>
      <c r="AH115" s="35">
        <v>0</v>
      </c>
      <c r="AI115" s="35">
        <v>0</v>
      </c>
      <c r="AJ115" s="35">
        <v>1</v>
      </c>
      <c r="AK115" s="35">
        <v>1</v>
      </c>
      <c r="AL115" s="35">
        <v>1</v>
      </c>
      <c r="AM115" s="35">
        <v>0</v>
      </c>
      <c r="AN115" s="35">
        <f t="shared" si="4"/>
        <v>573049</v>
      </c>
      <c r="AO115" s="35">
        <v>1</v>
      </c>
      <c r="AP115" s="35">
        <v>1</v>
      </c>
      <c r="AQ115" s="35">
        <v>2</v>
      </c>
      <c r="AR115" s="76">
        <v>573049</v>
      </c>
      <c r="AS115" s="35">
        <v>0</v>
      </c>
      <c r="AT115" s="35">
        <v>1</v>
      </c>
      <c r="AU115" s="35">
        <v>0</v>
      </c>
      <c r="AV115" s="35">
        <v>0</v>
      </c>
    </row>
    <row r="116" spans="1:48">
      <c r="A116" s="35">
        <v>3</v>
      </c>
      <c r="B116" s="35">
        <v>739</v>
      </c>
      <c r="C116" s="35">
        <v>0</v>
      </c>
      <c r="D116" s="35">
        <v>0</v>
      </c>
      <c r="E116" s="35">
        <v>0</v>
      </c>
      <c r="F116" s="35">
        <v>0</v>
      </c>
      <c r="G116" s="35">
        <v>0</v>
      </c>
      <c r="H116" s="35">
        <v>0</v>
      </c>
      <c r="I116" s="35">
        <v>0</v>
      </c>
      <c r="J116" s="35">
        <v>0</v>
      </c>
      <c r="K116" s="35">
        <v>0</v>
      </c>
      <c r="L116" s="35">
        <v>0</v>
      </c>
      <c r="M116" s="35">
        <v>0</v>
      </c>
      <c r="N116" s="35">
        <v>0</v>
      </c>
      <c r="O116" s="35">
        <v>0</v>
      </c>
      <c r="P116" s="35">
        <v>0</v>
      </c>
      <c r="Q116" s="35">
        <v>0</v>
      </c>
      <c r="R116" s="35">
        <v>0</v>
      </c>
      <c r="S116" s="35">
        <v>0</v>
      </c>
      <c r="T116" s="35">
        <v>0</v>
      </c>
      <c r="U116" s="35">
        <v>0</v>
      </c>
      <c r="V116" s="35">
        <v>0</v>
      </c>
      <c r="W116" s="35">
        <v>0</v>
      </c>
      <c r="X116" s="35">
        <v>0</v>
      </c>
      <c r="Y116" s="35">
        <v>0</v>
      </c>
      <c r="Z116" s="35">
        <v>0</v>
      </c>
      <c r="AA116" s="35">
        <v>0</v>
      </c>
      <c r="AB116" s="35">
        <v>0</v>
      </c>
      <c r="AC116" s="35">
        <v>0</v>
      </c>
      <c r="AD116" s="35">
        <v>0</v>
      </c>
      <c r="AE116" s="35">
        <v>0</v>
      </c>
      <c r="AF116" s="35">
        <v>0</v>
      </c>
      <c r="AG116" s="35">
        <v>1</v>
      </c>
      <c r="AH116" s="35">
        <v>1</v>
      </c>
      <c r="AI116" s="35">
        <v>1</v>
      </c>
      <c r="AJ116" s="35">
        <v>1</v>
      </c>
      <c r="AK116" s="35">
        <v>0</v>
      </c>
      <c r="AL116" s="35">
        <v>0</v>
      </c>
      <c r="AM116" s="35">
        <v>1</v>
      </c>
      <c r="AN116" s="35">
        <f t="shared" si="4"/>
        <v>546121</v>
      </c>
      <c r="AO116" s="35">
        <v>1</v>
      </c>
      <c r="AP116" s="35">
        <v>0</v>
      </c>
      <c r="AQ116" s="35">
        <v>3</v>
      </c>
      <c r="AR116" s="76">
        <v>546121</v>
      </c>
      <c r="AS116" s="35">
        <v>0</v>
      </c>
      <c r="AT116" s="35">
        <v>1</v>
      </c>
      <c r="AU116" s="35">
        <v>0</v>
      </c>
      <c r="AV116" s="35">
        <v>0</v>
      </c>
    </row>
    <row r="117" spans="1:48">
      <c r="A117" s="35">
        <v>3</v>
      </c>
      <c r="B117" s="35">
        <v>739</v>
      </c>
      <c r="C117" s="35">
        <v>0</v>
      </c>
      <c r="D117" s="35">
        <v>0</v>
      </c>
      <c r="E117" s="35">
        <v>0</v>
      </c>
      <c r="F117" s="35">
        <v>0</v>
      </c>
      <c r="G117" s="35">
        <v>0</v>
      </c>
      <c r="H117" s="35">
        <v>0</v>
      </c>
      <c r="I117" s="35">
        <v>0</v>
      </c>
      <c r="J117" s="35">
        <v>0</v>
      </c>
      <c r="K117" s="35">
        <v>0</v>
      </c>
      <c r="L117" s="35">
        <v>0</v>
      </c>
      <c r="M117" s="35">
        <v>0</v>
      </c>
      <c r="N117" s="35">
        <v>0</v>
      </c>
      <c r="O117" s="35">
        <v>0</v>
      </c>
      <c r="P117" s="35">
        <v>0</v>
      </c>
      <c r="Q117" s="35">
        <v>0</v>
      </c>
      <c r="R117" s="35">
        <v>0</v>
      </c>
      <c r="S117" s="35">
        <v>0</v>
      </c>
      <c r="T117" s="35">
        <v>0</v>
      </c>
      <c r="U117" s="35">
        <v>0</v>
      </c>
      <c r="V117" s="35">
        <v>0</v>
      </c>
      <c r="W117" s="35">
        <v>0</v>
      </c>
      <c r="X117" s="35">
        <v>0</v>
      </c>
      <c r="Y117" s="35">
        <v>0</v>
      </c>
      <c r="Z117" s="35">
        <v>0</v>
      </c>
      <c r="AA117" s="35">
        <v>0</v>
      </c>
      <c r="AB117" s="35">
        <v>0</v>
      </c>
      <c r="AC117" s="35">
        <v>0</v>
      </c>
      <c r="AD117" s="35">
        <v>0</v>
      </c>
      <c r="AE117" s="35">
        <v>0</v>
      </c>
      <c r="AF117" s="35">
        <v>0</v>
      </c>
      <c r="AG117" s="35">
        <v>1</v>
      </c>
      <c r="AH117" s="35">
        <v>1</v>
      </c>
      <c r="AI117" s="35">
        <v>1</v>
      </c>
      <c r="AJ117" s="35">
        <v>0</v>
      </c>
      <c r="AK117" s="35">
        <v>1</v>
      </c>
      <c r="AL117" s="35">
        <v>0</v>
      </c>
      <c r="AM117" s="35">
        <v>1</v>
      </c>
      <c r="AN117" s="35">
        <f t="shared" si="4"/>
        <v>546121</v>
      </c>
      <c r="AO117" s="35">
        <v>1</v>
      </c>
      <c r="AP117" s="35">
        <v>0</v>
      </c>
      <c r="AQ117" s="35">
        <v>3</v>
      </c>
      <c r="AR117" s="76">
        <v>546121</v>
      </c>
      <c r="AS117" s="35">
        <v>0</v>
      </c>
      <c r="AT117" s="35">
        <v>1</v>
      </c>
      <c r="AU117" s="35">
        <v>0</v>
      </c>
      <c r="AV117" s="35">
        <v>0</v>
      </c>
    </row>
    <row r="118" spans="1:48">
      <c r="A118" s="35">
        <v>2</v>
      </c>
      <c r="B118" s="35">
        <v>784</v>
      </c>
      <c r="C118" s="35">
        <v>0</v>
      </c>
      <c r="D118" s="35">
        <v>0</v>
      </c>
      <c r="E118" s="35">
        <v>0</v>
      </c>
      <c r="F118" s="35">
        <v>0</v>
      </c>
      <c r="G118" s="35">
        <v>0</v>
      </c>
      <c r="H118" s="35">
        <v>0</v>
      </c>
      <c r="I118" s="35">
        <v>0</v>
      </c>
      <c r="J118" s="35">
        <v>0</v>
      </c>
      <c r="K118" s="35">
        <v>0</v>
      </c>
      <c r="L118" s="35">
        <v>0</v>
      </c>
      <c r="M118" s="35">
        <v>0</v>
      </c>
      <c r="N118" s="35">
        <v>0</v>
      </c>
      <c r="O118" s="35">
        <v>0</v>
      </c>
      <c r="P118" s="35">
        <v>0</v>
      </c>
      <c r="Q118" s="35">
        <v>0</v>
      </c>
      <c r="R118" s="35">
        <v>0</v>
      </c>
      <c r="S118" s="35">
        <v>0</v>
      </c>
      <c r="T118" s="35">
        <v>0</v>
      </c>
      <c r="U118" s="35">
        <v>0</v>
      </c>
      <c r="V118" s="35">
        <v>0</v>
      </c>
      <c r="W118" s="35">
        <v>0</v>
      </c>
      <c r="X118" s="35">
        <v>0</v>
      </c>
      <c r="Y118" s="35">
        <v>0</v>
      </c>
      <c r="Z118" s="35">
        <v>0</v>
      </c>
      <c r="AA118" s="35">
        <v>0</v>
      </c>
      <c r="AB118" s="35">
        <v>0</v>
      </c>
      <c r="AC118" s="35">
        <v>0</v>
      </c>
      <c r="AD118" s="35">
        <v>0</v>
      </c>
      <c r="AE118" s="35">
        <v>0</v>
      </c>
      <c r="AF118" s="35">
        <v>0</v>
      </c>
      <c r="AG118" s="35">
        <v>1</v>
      </c>
      <c r="AH118" s="35">
        <v>0</v>
      </c>
      <c r="AI118" s="35">
        <v>1</v>
      </c>
      <c r="AJ118" s="35">
        <v>1</v>
      </c>
      <c r="AK118" s="35">
        <v>1</v>
      </c>
      <c r="AL118" s="35">
        <v>0</v>
      </c>
      <c r="AM118" s="35">
        <v>1</v>
      </c>
      <c r="AN118" s="35">
        <f t="shared" si="4"/>
        <v>614656</v>
      </c>
      <c r="AO118" s="35">
        <v>1</v>
      </c>
      <c r="AP118" s="35">
        <v>0</v>
      </c>
      <c r="AQ118" s="35">
        <v>3</v>
      </c>
      <c r="AR118" s="76">
        <v>614656</v>
      </c>
      <c r="AS118" s="35">
        <v>0</v>
      </c>
      <c r="AT118" s="35">
        <v>1</v>
      </c>
      <c r="AU118" s="35">
        <v>0</v>
      </c>
      <c r="AV118" s="35">
        <v>0</v>
      </c>
    </row>
    <row r="119" spans="1:48">
      <c r="A119" s="35">
        <v>2</v>
      </c>
      <c r="B119" s="35">
        <v>789</v>
      </c>
      <c r="C119" s="35">
        <v>0</v>
      </c>
      <c r="D119" s="35">
        <v>0</v>
      </c>
      <c r="E119" s="35">
        <v>0</v>
      </c>
      <c r="F119" s="35">
        <v>0</v>
      </c>
      <c r="G119" s="35">
        <v>0</v>
      </c>
      <c r="H119" s="35">
        <v>0</v>
      </c>
      <c r="I119" s="35">
        <v>0</v>
      </c>
      <c r="J119" s="35">
        <v>0</v>
      </c>
      <c r="K119" s="35">
        <v>0</v>
      </c>
      <c r="L119" s="35">
        <v>0</v>
      </c>
      <c r="M119" s="35">
        <v>0</v>
      </c>
      <c r="N119" s="35">
        <v>0</v>
      </c>
      <c r="O119" s="35">
        <v>0</v>
      </c>
      <c r="P119" s="35">
        <v>0</v>
      </c>
      <c r="Q119" s="35">
        <v>0</v>
      </c>
      <c r="R119" s="35">
        <v>0</v>
      </c>
      <c r="S119" s="35">
        <v>0</v>
      </c>
      <c r="T119" s="35">
        <v>0</v>
      </c>
      <c r="U119" s="35">
        <v>0</v>
      </c>
      <c r="V119" s="35">
        <v>0</v>
      </c>
      <c r="W119" s="35">
        <v>0</v>
      </c>
      <c r="X119" s="35">
        <v>0</v>
      </c>
      <c r="Y119" s="35">
        <v>0</v>
      </c>
      <c r="Z119" s="35">
        <v>0</v>
      </c>
      <c r="AA119" s="35">
        <v>0</v>
      </c>
      <c r="AB119" s="35">
        <v>0</v>
      </c>
      <c r="AC119" s="35">
        <v>0</v>
      </c>
      <c r="AD119" s="35">
        <v>0</v>
      </c>
      <c r="AE119" s="35">
        <v>0</v>
      </c>
      <c r="AF119" s="35">
        <v>0</v>
      </c>
      <c r="AG119" s="35">
        <v>1</v>
      </c>
      <c r="AH119" s="35">
        <v>1</v>
      </c>
      <c r="AI119" s="35">
        <v>0</v>
      </c>
      <c r="AJ119" s="35">
        <v>1</v>
      </c>
      <c r="AK119" s="35">
        <v>0</v>
      </c>
      <c r="AL119" s="35">
        <v>1</v>
      </c>
      <c r="AM119" s="35">
        <v>1</v>
      </c>
      <c r="AN119" s="35">
        <f t="shared" si="4"/>
        <v>622521</v>
      </c>
      <c r="AO119" s="35">
        <v>1</v>
      </c>
      <c r="AP119" s="35">
        <v>1</v>
      </c>
      <c r="AQ119" s="35">
        <v>2</v>
      </c>
      <c r="AR119" s="76">
        <v>622521</v>
      </c>
      <c r="AS119" s="35">
        <v>0</v>
      </c>
      <c r="AT119" s="35">
        <v>1</v>
      </c>
      <c r="AU119" s="35">
        <v>0</v>
      </c>
      <c r="AV119" s="35">
        <v>0</v>
      </c>
    </row>
    <row r="120" spans="1:48">
      <c r="A120" s="35">
        <v>2</v>
      </c>
      <c r="B120" s="35">
        <v>839</v>
      </c>
      <c r="C120" s="35">
        <v>0</v>
      </c>
      <c r="D120" s="35">
        <v>0</v>
      </c>
      <c r="E120" s="35">
        <v>0</v>
      </c>
      <c r="F120" s="35">
        <v>0</v>
      </c>
      <c r="G120" s="35">
        <v>0</v>
      </c>
      <c r="H120" s="35">
        <v>0</v>
      </c>
      <c r="I120" s="35">
        <v>0</v>
      </c>
      <c r="J120" s="35">
        <v>0</v>
      </c>
      <c r="K120" s="35">
        <v>0</v>
      </c>
      <c r="L120" s="35">
        <v>0</v>
      </c>
      <c r="M120" s="35">
        <v>0</v>
      </c>
      <c r="N120" s="35">
        <v>0</v>
      </c>
      <c r="O120" s="35">
        <v>0</v>
      </c>
      <c r="P120" s="35">
        <v>0</v>
      </c>
      <c r="Q120" s="35">
        <v>0</v>
      </c>
      <c r="R120" s="35">
        <v>0</v>
      </c>
      <c r="S120" s="35">
        <v>0</v>
      </c>
      <c r="T120" s="35">
        <v>0</v>
      </c>
      <c r="U120" s="35">
        <v>0</v>
      </c>
      <c r="V120" s="35">
        <v>0</v>
      </c>
      <c r="W120" s="35">
        <v>0</v>
      </c>
      <c r="X120" s="35">
        <v>0</v>
      </c>
      <c r="Y120" s="35">
        <v>0</v>
      </c>
      <c r="Z120" s="35">
        <v>0</v>
      </c>
      <c r="AA120" s="35">
        <v>0</v>
      </c>
      <c r="AB120" s="35">
        <v>0</v>
      </c>
      <c r="AC120" s="35">
        <v>0</v>
      </c>
      <c r="AD120" s="35">
        <v>0</v>
      </c>
      <c r="AE120" s="35">
        <v>0</v>
      </c>
      <c r="AF120" s="35">
        <v>0</v>
      </c>
      <c r="AG120" s="35">
        <v>1</v>
      </c>
      <c r="AH120" s="35">
        <v>1</v>
      </c>
      <c r="AI120" s="35">
        <v>0</v>
      </c>
      <c r="AJ120" s="35">
        <v>0</v>
      </c>
      <c r="AK120" s="35">
        <v>1</v>
      </c>
      <c r="AL120" s="35">
        <v>1</v>
      </c>
      <c r="AM120" s="35">
        <v>1</v>
      </c>
      <c r="AN120" s="35">
        <f t="shared" si="4"/>
        <v>703921</v>
      </c>
      <c r="AO120" s="35">
        <v>1</v>
      </c>
      <c r="AP120" s="35">
        <v>1</v>
      </c>
      <c r="AQ120" s="35">
        <v>2</v>
      </c>
      <c r="AR120" s="76">
        <v>703921</v>
      </c>
      <c r="AS120" s="35">
        <v>0</v>
      </c>
      <c r="AT120" s="35">
        <v>1</v>
      </c>
      <c r="AU120" s="35">
        <v>0</v>
      </c>
      <c r="AV120" s="35">
        <v>0</v>
      </c>
    </row>
    <row r="121" spans="1:48">
      <c r="A121" s="35">
        <v>2</v>
      </c>
      <c r="B121" s="35">
        <v>844</v>
      </c>
      <c r="C121" s="35">
        <v>0</v>
      </c>
      <c r="D121" s="35">
        <v>0</v>
      </c>
      <c r="E121" s="35">
        <v>0</v>
      </c>
      <c r="F121" s="35">
        <v>0</v>
      </c>
      <c r="G121" s="35">
        <v>0</v>
      </c>
      <c r="H121" s="35">
        <v>0</v>
      </c>
      <c r="I121" s="35">
        <v>0</v>
      </c>
      <c r="J121" s="35">
        <v>0</v>
      </c>
      <c r="K121" s="35">
        <v>0</v>
      </c>
      <c r="L121" s="35">
        <v>0</v>
      </c>
      <c r="M121" s="35">
        <v>0</v>
      </c>
      <c r="N121" s="35">
        <v>0</v>
      </c>
      <c r="O121" s="35">
        <v>0</v>
      </c>
      <c r="P121" s="35">
        <v>0</v>
      </c>
      <c r="Q121" s="35">
        <v>0</v>
      </c>
      <c r="R121" s="35">
        <v>0</v>
      </c>
      <c r="S121" s="35">
        <v>0</v>
      </c>
      <c r="T121" s="35">
        <v>0</v>
      </c>
      <c r="U121" s="35">
        <v>0</v>
      </c>
      <c r="V121" s="35">
        <v>0</v>
      </c>
      <c r="W121" s="35">
        <v>0</v>
      </c>
      <c r="X121" s="35">
        <v>0</v>
      </c>
      <c r="Y121" s="35">
        <v>0</v>
      </c>
      <c r="Z121" s="35">
        <v>0</v>
      </c>
      <c r="AA121" s="35">
        <v>0</v>
      </c>
      <c r="AB121" s="35">
        <v>0</v>
      </c>
      <c r="AC121" s="35">
        <v>0</v>
      </c>
      <c r="AD121" s="35">
        <v>0</v>
      </c>
      <c r="AE121" s="35">
        <v>0</v>
      </c>
      <c r="AF121" s="35">
        <v>0</v>
      </c>
      <c r="AG121" s="35">
        <v>1</v>
      </c>
      <c r="AH121" s="35">
        <v>0</v>
      </c>
      <c r="AI121" s="35">
        <v>0</v>
      </c>
      <c r="AJ121" s="35">
        <v>1</v>
      </c>
      <c r="AK121" s="35">
        <v>1</v>
      </c>
      <c r="AL121" s="35">
        <v>1</v>
      </c>
      <c r="AM121" s="35">
        <v>1</v>
      </c>
      <c r="AN121" s="35">
        <f t="shared" si="4"/>
        <v>712336</v>
      </c>
      <c r="AO121" s="35">
        <v>1</v>
      </c>
      <c r="AP121" s="35">
        <v>1</v>
      </c>
      <c r="AQ121" s="35">
        <v>2</v>
      </c>
      <c r="AR121" s="76">
        <v>712336</v>
      </c>
      <c r="AS121" s="35">
        <v>0</v>
      </c>
      <c r="AT121" s="35">
        <v>1</v>
      </c>
      <c r="AU121" s="35">
        <v>0</v>
      </c>
      <c r="AV121" s="35">
        <v>0</v>
      </c>
    </row>
    <row r="122" spans="1:48">
      <c r="A122" s="35">
        <v>4</v>
      </c>
      <c r="B122" s="35">
        <v>1230.8900000000001</v>
      </c>
      <c r="C122" s="35">
        <v>1</v>
      </c>
      <c r="D122" s="35">
        <v>1</v>
      </c>
      <c r="E122" s="35">
        <v>1</v>
      </c>
      <c r="F122" s="35">
        <v>1</v>
      </c>
      <c r="G122" s="35">
        <v>0</v>
      </c>
      <c r="H122" s="35">
        <v>0</v>
      </c>
      <c r="I122" s="35">
        <v>0</v>
      </c>
      <c r="J122" s="35">
        <v>0</v>
      </c>
      <c r="K122" s="35">
        <v>0</v>
      </c>
      <c r="L122" s="35">
        <v>0</v>
      </c>
      <c r="M122" s="35">
        <v>0</v>
      </c>
      <c r="N122" s="35">
        <v>0</v>
      </c>
      <c r="O122" s="35">
        <v>0</v>
      </c>
      <c r="P122" s="35">
        <v>0</v>
      </c>
      <c r="Q122" s="35">
        <v>0</v>
      </c>
      <c r="R122" s="35">
        <v>0</v>
      </c>
      <c r="S122" s="35">
        <v>0</v>
      </c>
      <c r="T122" s="35">
        <v>0</v>
      </c>
      <c r="U122" s="35">
        <v>0</v>
      </c>
      <c r="V122" s="35">
        <v>0</v>
      </c>
      <c r="W122" s="35">
        <v>0</v>
      </c>
      <c r="X122" s="35">
        <v>0</v>
      </c>
      <c r="Y122" s="35">
        <v>0</v>
      </c>
      <c r="Z122" s="35">
        <v>0</v>
      </c>
      <c r="AA122" s="35">
        <v>0</v>
      </c>
      <c r="AB122" s="35">
        <v>0</v>
      </c>
      <c r="AC122" s="35">
        <v>0</v>
      </c>
      <c r="AD122" s="35">
        <v>0</v>
      </c>
      <c r="AE122" s="35">
        <v>0</v>
      </c>
      <c r="AF122" s="35">
        <v>0</v>
      </c>
      <c r="AG122" s="35">
        <v>0</v>
      </c>
      <c r="AH122" s="35">
        <v>0</v>
      </c>
      <c r="AI122" s="35">
        <v>0</v>
      </c>
      <c r="AJ122" s="35">
        <v>0</v>
      </c>
      <c r="AK122" s="35">
        <v>0</v>
      </c>
      <c r="AL122" s="35">
        <v>0</v>
      </c>
      <c r="AM122" s="35">
        <v>0</v>
      </c>
      <c r="AN122" s="35">
        <f t="shared" si="4"/>
        <v>1515090.1921000003</v>
      </c>
      <c r="AO122" s="35">
        <v>1</v>
      </c>
      <c r="AP122" s="35">
        <v>0</v>
      </c>
      <c r="AQ122" s="35">
        <v>3</v>
      </c>
      <c r="AR122" s="76">
        <v>1515090.1921000003</v>
      </c>
      <c r="AS122" s="35">
        <v>0</v>
      </c>
      <c r="AT122" s="35">
        <v>0</v>
      </c>
      <c r="AU122" s="35">
        <v>1</v>
      </c>
      <c r="AV122" s="35">
        <v>0</v>
      </c>
    </row>
    <row r="123" spans="1:48">
      <c r="A123" s="35">
        <v>2</v>
      </c>
      <c r="B123" s="35">
        <v>1230.9000000000001</v>
      </c>
      <c r="C123" s="35">
        <v>1</v>
      </c>
      <c r="D123" s="35">
        <v>1</v>
      </c>
      <c r="E123" s="35">
        <v>1</v>
      </c>
      <c r="F123" s="35">
        <v>0</v>
      </c>
      <c r="G123" s="35">
        <v>0</v>
      </c>
      <c r="H123" s="35">
        <v>1</v>
      </c>
      <c r="I123" s="35">
        <v>0</v>
      </c>
      <c r="J123" s="35">
        <v>0</v>
      </c>
      <c r="K123" s="35">
        <v>0</v>
      </c>
      <c r="L123" s="35">
        <v>0</v>
      </c>
      <c r="M123" s="35">
        <v>0</v>
      </c>
      <c r="N123" s="35">
        <v>0</v>
      </c>
      <c r="O123" s="35">
        <v>0</v>
      </c>
      <c r="P123" s="35">
        <v>0</v>
      </c>
      <c r="Q123" s="35">
        <v>0</v>
      </c>
      <c r="R123" s="35">
        <v>0</v>
      </c>
      <c r="S123" s="35">
        <v>0</v>
      </c>
      <c r="T123" s="35">
        <v>0</v>
      </c>
      <c r="U123" s="35">
        <v>0</v>
      </c>
      <c r="V123" s="35">
        <v>0</v>
      </c>
      <c r="W123" s="35">
        <v>0</v>
      </c>
      <c r="X123" s="35">
        <v>0</v>
      </c>
      <c r="Y123" s="35">
        <v>0</v>
      </c>
      <c r="Z123" s="35">
        <v>0</v>
      </c>
      <c r="AA123" s="35">
        <v>0</v>
      </c>
      <c r="AB123" s="35">
        <v>0</v>
      </c>
      <c r="AC123" s="35">
        <v>0</v>
      </c>
      <c r="AD123" s="35">
        <v>0</v>
      </c>
      <c r="AE123" s="35">
        <v>0</v>
      </c>
      <c r="AF123" s="35">
        <v>0</v>
      </c>
      <c r="AG123" s="35">
        <v>0</v>
      </c>
      <c r="AH123" s="35">
        <v>0</v>
      </c>
      <c r="AI123" s="35">
        <v>0</v>
      </c>
      <c r="AJ123" s="35">
        <v>0</v>
      </c>
      <c r="AK123" s="35">
        <v>0</v>
      </c>
      <c r="AL123" s="35">
        <v>0</v>
      </c>
      <c r="AM123" s="35">
        <v>0</v>
      </c>
      <c r="AN123" s="35">
        <f t="shared" si="4"/>
        <v>1515114.8100000003</v>
      </c>
      <c r="AO123" s="35">
        <v>1</v>
      </c>
      <c r="AP123" s="35">
        <v>0</v>
      </c>
      <c r="AQ123" s="35">
        <v>3</v>
      </c>
      <c r="AR123" s="76">
        <v>1515114.8100000003</v>
      </c>
      <c r="AS123" s="35">
        <v>0</v>
      </c>
      <c r="AT123" s="35">
        <v>0</v>
      </c>
      <c r="AU123" s="35">
        <v>1</v>
      </c>
      <c r="AV123" s="35">
        <v>0</v>
      </c>
    </row>
    <row r="124" spans="1:48">
      <c r="A124" s="35">
        <v>2</v>
      </c>
      <c r="B124" s="35">
        <v>1318.4</v>
      </c>
      <c r="C124" s="35">
        <v>1</v>
      </c>
      <c r="D124" s="35">
        <v>1</v>
      </c>
      <c r="E124" s="35">
        <v>0</v>
      </c>
      <c r="F124" s="35">
        <v>1</v>
      </c>
      <c r="G124" s="35">
        <v>1</v>
      </c>
      <c r="H124" s="35">
        <v>0</v>
      </c>
      <c r="I124" s="35">
        <v>0</v>
      </c>
      <c r="J124" s="35">
        <v>0</v>
      </c>
      <c r="K124" s="35">
        <v>0</v>
      </c>
      <c r="L124" s="35">
        <v>0</v>
      </c>
      <c r="M124" s="35">
        <v>0</v>
      </c>
      <c r="N124" s="35">
        <v>0</v>
      </c>
      <c r="O124" s="35">
        <v>0</v>
      </c>
      <c r="P124" s="35">
        <v>0</v>
      </c>
      <c r="Q124" s="35">
        <v>0</v>
      </c>
      <c r="R124" s="35">
        <v>0</v>
      </c>
      <c r="S124" s="35">
        <v>0</v>
      </c>
      <c r="T124" s="35">
        <v>0</v>
      </c>
      <c r="U124" s="35">
        <v>0</v>
      </c>
      <c r="V124" s="35">
        <v>0</v>
      </c>
      <c r="W124" s="35">
        <v>0</v>
      </c>
      <c r="X124" s="35">
        <v>0</v>
      </c>
      <c r="Y124" s="35">
        <v>0</v>
      </c>
      <c r="Z124" s="35">
        <v>0</v>
      </c>
      <c r="AA124" s="35">
        <v>0</v>
      </c>
      <c r="AB124" s="35">
        <v>0</v>
      </c>
      <c r="AC124" s="35">
        <v>0</v>
      </c>
      <c r="AD124" s="35">
        <v>0</v>
      </c>
      <c r="AE124" s="35">
        <v>0</v>
      </c>
      <c r="AF124" s="35">
        <v>0</v>
      </c>
      <c r="AG124" s="35">
        <v>0</v>
      </c>
      <c r="AH124" s="35">
        <v>0</v>
      </c>
      <c r="AI124" s="35">
        <v>0</v>
      </c>
      <c r="AJ124" s="35">
        <v>0</v>
      </c>
      <c r="AK124" s="35">
        <v>0</v>
      </c>
      <c r="AL124" s="35">
        <v>0</v>
      </c>
      <c r="AM124" s="35">
        <v>0</v>
      </c>
      <c r="AN124" s="35">
        <f t="shared" si="4"/>
        <v>1738178.5600000003</v>
      </c>
      <c r="AO124" s="35">
        <v>1</v>
      </c>
      <c r="AP124" s="35">
        <v>1</v>
      </c>
      <c r="AQ124" s="35">
        <v>2</v>
      </c>
      <c r="AR124" s="76">
        <v>1738178.5600000003</v>
      </c>
      <c r="AS124" s="35">
        <v>0</v>
      </c>
      <c r="AT124" s="35">
        <v>0</v>
      </c>
      <c r="AU124" s="35">
        <v>1</v>
      </c>
      <c r="AV124" s="35">
        <v>0</v>
      </c>
    </row>
    <row r="125" spans="1:48">
      <c r="A125" s="35">
        <v>3</v>
      </c>
      <c r="B125" s="35">
        <v>1325.27</v>
      </c>
      <c r="C125" s="35">
        <v>1</v>
      </c>
      <c r="D125" s="35">
        <v>0</v>
      </c>
      <c r="E125" s="35">
        <v>0</v>
      </c>
      <c r="F125" s="35">
        <v>1</v>
      </c>
      <c r="G125" s="35">
        <v>1</v>
      </c>
      <c r="H125" s="35">
        <v>1</v>
      </c>
      <c r="I125" s="35">
        <v>0</v>
      </c>
      <c r="J125" s="35">
        <v>0</v>
      </c>
      <c r="K125" s="35">
        <v>0</v>
      </c>
      <c r="L125" s="35">
        <v>0</v>
      </c>
      <c r="M125" s="35">
        <v>0</v>
      </c>
      <c r="N125" s="35">
        <v>0</v>
      </c>
      <c r="O125" s="35">
        <v>0</v>
      </c>
      <c r="P125" s="35">
        <v>0</v>
      </c>
      <c r="Q125" s="35">
        <v>0</v>
      </c>
      <c r="R125" s="35">
        <v>0</v>
      </c>
      <c r="S125" s="35">
        <v>0</v>
      </c>
      <c r="T125" s="35">
        <v>0</v>
      </c>
      <c r="U125" s="35">
        <v>0</v>
      </c>
      <c r="V125" s="35">
        <v>0</v>
      </c>
      <c r="W125" s="35">
        <v>0</v>
      </c>
      <c r="X125" s="35">
        <v>0</v>
      </c>
      <c r="Y125" s="35">
        <v>0</v>
      </c>
      <c r="Z125" s="35">
        <v>0</v>
      </c>
      <c r="AA125" s="35">
        <v>0</v>
      </c>
      <c r="AB125" s="35">
        <v>0</v>
      </c>
      <c r="AC125" s="35">
        <v>0</v>
      </c>
      <c r="AD125" s="35">
        <v>0</v>
      </c>
      <c r="AE125" s="35">
        <v>0</v>
      </c>
      <c r="AF125" s="35">
        <v>0</v>
      </c>
      <c r="AG125" s="35">
        <v>0</v>
      </c>
      <c r="AH125" s="35">
        <v>0</v>
      </c>
      <c r="AI125" s="35">
        <v>0</v>
      </c>
      <c r="AJ125" s="35">
        <v>0</v>
      </c>
      <c r="AK125" s="35">
        <v>0</v>
      </c>
      <c r="AL125" s="35">
        <v>0</v>
      </c>
      <c r="AM125" s="35">
        <v>0</v>
      </c>
      <c r="AN125" s="35">
        <f t="shared" si="4"/>
        <v>1756340.5729</v>
      </c>
      <c r="AO125" s="35">
        <v>1</v>
      </c>
      <c r="AP125" s="35">
        <v>1</v>
      </c>
      <c r="AQ125" s="35">
        <v>2</v>
      </c>
      <c r="AR125" s="76">
        <v>1756340.5729</v>
      </c>
      <c r="AS125" s="35">
        <v>0</v>
      </c>
      <c r="AT125" s="35">
        <v>0</v>
      </c>
      <c r="AU125" s="35">
        <v>1</v>
      </c>
      <c r="AV125" s="35">
        <v>0</v>
      </c>
    </row>
    <row r="126" spans="1:48">
      <c r="A126" s="35">
        <v>4</v>
      </c>
      <c r="B126" s="35">
        <v>1367.77</v>
      </c>
      <c r="C126" s="35">
        <v>1</v>
      </c>
      <c r="D126" s="35">
        <v>0</v>
      </c>
      <c r="E126" s="35">
        <v>1</v>
      </c>
      <c r="F126" s="35">
        <v>0</v>
      </c>
      <c r="G126" s="35">
        <v>1</v>
      </c>
      <c r="H126" s="35">
        <v>1</v>
      </c>
      <c r="I126" s="35">
        <v>0</v>
      </c>
      <c r="J126" s="35">
        <v>0</v>
      </c>
      <c r="K126" s="35">
        <v>0</v>
      </c>
      <c r="L126" s="35">
        <v>0</v>
      </c>
      <c r="M126" s="35">
        <v>0</v>
      </c>
      <c r="N126" s="35">
        <v>0</v>
      </c>
      <c r="O126" s="35">
        <v>0</v>
      </c>
      <c r="P126" s="35">
        <v>0</v>
      </c>
      <c r="Q126" s="35">
        <v>0</v>
      </c>
      <c r="R126" s="35">
        <v>0</v>
      </c>
      <c r="S126" s="35">
        <v>0</v>
      </c>
      <c r="T126" s="35">
        <v>0</v>
      </c>
      <c r="U126" s="35">
        <v>0</v>
      </c>
      <c r="V126" s="35">
        <v>0</v>
      </c>
      <c r="W126" s="35">
        <v>0</v>
      </c>
      <c r="X126" s="35">
        <v>0</v>
      </c>
      <c r="Y126" s="35">
        <v>0</v>
      </c>
      <c r="Z126" s="35">
        <v>0</v>
      </c>
      <c r="AA126" s="35">
        <v>0</v>
      </c>
      <c r="AB126" s="35">
        <v>0</v>
      </c>
      <c r="AC126" s="35">
        <v>0</v>
      </c>
      <c r="AD126" s="35">
        <v>0</v>
      </c>
      <c r="AE126" s="35">
        <v>0</v>
      </c>
      <c r="AF126" s="35">
        <v>0</v>
      </c>
      <c r="AG126" s="35">
        <v>0</v>
      </c>
      <c r="AH126" s="35">
        <v>0</v>
      </c>
      <c r="AI126" s="35">
        <v>0</v>
      </c>
      <c r="AJ126" s="35">
        <v>0</v>
      </c>
      <c r="AK126" s="35">
        <v>0</v>
      </c>
      <c r="AL126" s="35">
        <v>0</v>
      </c>
      <c r="AM126" s="35">
        <v>0</v>
      </c>
      <c r="AN126" s="35">
        <f t="shared" si="4"/>
        <v>1870794.7729</v>
      </c>
      <c r="AO126" s="35">
        <v>1</v>
      </c>
      <c r="AP126" s="35">
        <v>1</v>
      </c>
      <c r="AQ126" s="35">
        <v>2</v>
      </c>
      <c r="AR126" s="76">
        <v>1870794.7729</v>
      </c>
      <c r="AS126" s="35">
        <v>0</v>
      </c>
      <c r="AT126" s="35">
        <v>0</v>
      </c>
      <c r="AU126" s="35">
        <v>1</v>
      </c>
      <c r="AV126" s="35">
        <v>0</v>
      </c>
    </row>
    <row r="127" spans="1:48">
      <c r="A127" s="35">
        <v>4</v>
      </c>
      <c r="B127" s="35">
        <v>1367.77</v>
      </c>
      <c r="C127" s="35">
        <v>1</v>
      </c>
      <c r="D127" s="35">
        <v>0</v>
      </c>
      <c r="E127" s="35">
        <v>1</v>
      </c>
      <c r="F127" s="35">
        <v>1</v>
      </c>
      <c r="G127" s="35">
        <v>1</v>
      </c>
      <c r="H127" s="35">
        <v>0</v>
      </c>
      <c r="I127" s="35">
        <v>0</v>
      </c>
      <c r="J127" s="35">
        <v>0</v>
      </c>
      <c r="K127" s="35">
        <v>0</v>
      </c>
      <c r="L127" s="35">
        <v>0</v>
      </c>
      <c r="M127" s="35">
        <v>0</v>
      </c>
      <c r="N127" s="35">
        <v>0</v>
      </c>
      <c r="O127" s="35">
        <v>0</v>
      </c>
      <c r="P127" s="35">
        <v>0</v>
      </c>
      <c r="Q127" s="35">
        <v>0</v>
      </c>
      <c r="R127" s="35">
        <v>0</v>
      </c>
      <c r="S127" s="35">
        <v>0</v>
      </c>
      <c r="T127" s="35">
        <v>0</v>
      </c>
      <c r="U127" s="35">
        <v>0</v>
      </c>
      <c r="V127" s="35">
        <v>0</v>
      </c>
      <c r="W127" s="35">
        <v>0</v>
      </c>
      <c r="X127" s="35">
        <v>0</v>
      </c>
      <c r="Y127" s="35">
        <v>0</v>
      </c>
      <c r="Z127" s="35">
        <v>0</v>
      </c>
      <c r="AA127" s="35">
        <v>0</v>
      </c>
      <c r="AB127" s="35">
        <v>0</v>
      </c>
      <c r="AC127" s="35">
        <v>0</v>
      </c>
      <c r="AD127" s="35">
        <v>0</v>
      </c>
      <c r="AE127" s="35">
        <v>0</v>
      </c>
      <c r="AF127" s="35">
        <v>0</v>
      </c>
      <c r="AG127" s="35">
        <v>0</v>
      </c>
      <c r="AH127" s="35">
        <v>0</v>
      </c>
      <c r="AI127" s="35">
        <v>0</v>
      </c>
      <c r="AJ127" s="35">
        <v>0</v>
      </c>
      <c r="AK127" s="35">
        <v>0</v>
      </c>
      <c r="AL127" s="35">
        <v>0</v>
      </c>
      <c r="AM127" s="35">
        <v>0</v>
      </c>
      <c r="AN127" s="35">
        <f t="shared" si="4"/>
        <v>1870794.7729</v>
      </c>
      <c r="AO127" s="35">
        <v>1</v>
      </c>
      <c r="AP127" s="35">
        <v>1</v>
      </c>
      <c r="AQ127" s="35">
        <v>2</v>
      </c>
      <c r="AR127" s="76">
        <v>1870794.7729</v>
      </c>
      <c r="AS127" s="35">
        <v>0</v>
      </c>
      <c r="AT127" s="35">
        <v>0</v>
      </c>
      <c r="AU127" s="35">
        <v>1</v>
      </c>
      <c r="AV127" s="35">
        <v>0</v>
      </c>
    </row>
    <row r="128" spans="1:48">
      <c r="A128" s="35">
        <v>4</v>
      </c>
      <c r="B128" s="35">
        <v>1369.65</v>
      </c>
      <c r="C128" s="35">
        <v>1</v>
      </c>
      <c r="D128" s="35">
        <v>1</v>
      </c>
      <c r="E128" s="35">
        <v>1</v>
      </c>
      <c r="F128" s="35">
        <v>1</v>
      </c>
      <c r="G128" s="35">
        <v>0</v>
      </c>
      <c r="H128" s="35">
        <v>0</v>
      </c>
      <c r="I128" s="35">
        <v>1</v>
      </c>
      <c r="J128" s="35">
        <v>0</v>
      </c>
      <c r="K128" s="35">
        <v>0</v>
      </c>
      <c r="L128" s="35">
        <v>0</v>
      </c>
      <c r="M128" s="35">
        <v>0</v>
      </c>
      <c r="N128" s="35">
        <v>0</v>
      </c>
      <c r="O128" s="35">
        <v>0</v>
      </c>
      <c r="P128" s="35">
        <v>0</v>
      </c>
      <c r="Q128" s="35">
        <v>0</v>
      </c>
      <c r="R128" s="35">
        <v>0</v>
      </c>
      <c r="S128" s="35">
        <v>0</v>
      </c>
      <c r="T128" s="35">
        <v>0</v>
      </c>
      <c r="U128" s="35">
        <v>0</v>
      </c>
      <c r="V128" s="35">
        <v>0</v>
      </c>
      <c r="W128" s="35">
        <v>0</v>
      </c>
      <c r="X128" s="35">
        <v>0</v>
      </c>
      <c r="Y128" s="35">
        <v>0</v>
      </c>
      <c r="Z128" s="35">
        <v>0</v>
      </c>
      <c r="AA128" s="35">
        <v>0</v>
      </c>
      <c r="AB128" s="35">
        <v>0</v>
      </c>
      <c r="AC128" s="35">
        <v>0</v>
      </c>
      <c r="AD128" s="35">
        <v>0</v>
      </c>
      <c r="AE128" s="35">
        <v>0</v>
      </c>
      <c r="AF128" s="35">
        <v>0</v>
      </c>
      <c r="AG128" s="35">
        <v>0</v>
      </c>
      <c r="AH128" s="35">
        <v>0</v>
      </c>
      <c r="AI128" s="35">
        <v>0</v>
      </c>
      <c r="AJ128" s="35">
        <v>0</v>
      </c>
      <c r="AK128" s="35">
        <v>0</v>
      </c>
      <c r="AL128" s="35">
        <v>0</v>
      </c>
      <c r="AM128" s="35">
        <v>0</v>
      </c>
      <c r="AN128" s="35">
        <f t="shared" si="4"/>
        <v>1875941.1225000003</v>
      </c>
      <c r="AO128" s="35">
        <v>1</v>
      </c>
      <c r="AP128" s="35">
        <v>0</v>
      </c>
      <c r="AQ128" s="35">
        <v>3</v>
      </c>
      <c r="AR128" s="76">
        <v>1875941.1225000003</v>
      </c>
      <c r="AS128" s="35">
        <v>0</v>
      </c>
      <c r="AT128" s="35">
        <v>0</v>
      </c>
      <c r="AU128" s="35">
        <v>1</v>
      </c>
      <c r="AV128" s="35">
        <v>0</v>
      </c>
    </row>
    <row r="129" spans="1:48">
      <c r="A129" s="35">
        <v>2</v>
      </c>
      <c r="B129" s="35">
        <v>1369.66</v>
      </c>
      <c r="C129" s="35">
        <v>1</v>
      </c>
      <c r="D129" s="35">
        <v>1</v>
      </c>
      <c r="E129" s="35">
        <v>1</v>
      </c>
      <c r="F129" s="35">
        <v>0</v>
      </c>
      <c r="G129" s="35">
        <v>0</v>
      </c>
      <c r="H129" s="35">
        <v>1</v>
      </c>
      <c r="I129" s="35">
        <v>1</v>
      </c>
      <c r="J129" s="35">
        <v>0</v>
      </c>
      <c r="K129" s="35">
        <v>0</v>
      </c>
      <c r="L129" s="35">
        <v>0</v>
      </c>
      <c r="M129" s="35">
        <v>0</v>
      </c>
      <c r="N129" s="35">
        <v>0</v>
      </c>
      <c r="O129" s="35">
        <v>0</v>
      </c>
      <c r="P129" s="35">
        <v>0</v>
      </c>
      <c r="Q129" s="35">
        <v>0</v>
      </c>
      <c r="R129" s="35">
        <v>0</v>
      </c>
      <c r="S129" s="35">
        <v>0</v>
      </c>
      <c r="T129" s="35">
        <v>0</v>
      </c>
      <c r="U129" s="35">
        <v>0</v>
      </c>
      <c r="V129" s="35">
        <v>0</v>
      </c>
      <c r="W129" s="35">
        <v>0</v>
      </c>
      <c r="X129" s="35">
        <v>0</v>
      </c>
      <c r="Y129" s="35">
        <v>0</v>
      </c>
      <c r="Z129" s="35">
        <v>0</v>
      </c>
      <c r="AA129" s="35">
        <v>0</v>
      </c>
      <c r="AB129" s="35">
        <v>0</v>
      </c>
      <c r="AC129" s="35">
        <v>0</v>
      </c>
      <c r="AD129" s="35">
        <v>0</v>
      </c>
      <c r="AE129" s="35">
        <v>0</v>
      </c>
      <c r="AF129" s="35">
        <v>0</v>
      </c>
      <c r="AG129" s="35">
        <v>0</v>
      </c>
      <c r="AH129" s="35">
        <v>0</v>
      </c>
      <c r="AI129" s="35">
        <v>0</v>
      </c>
      <c r="AJ129" s="35">
        <v>0</v>
      </c>
      <c r="AK129" s="35">
        <v>0</v>
      </c>
      <c r="AL129" s="35">
        <v>0</v>
      </c>
      <c r="AM129" s="35">
        <v>0</v>
      </c>
      <c r="AN129" s="35">
        <f t="shared" si="4"/>
        <v>1875968.5156000003</v>
      </c>
      <c r="AO129" s="35">
        <v>1</v>
      </c>
      <c r="AP129" s="35">
        <v>0</v>
      </c>
      <c r="AQ129" s="35">
        <v>3</v>
      </c>
      <c r="AR129" s="76">
        <v>1875968.5156000003</v>
      </c>
      <c r="AS129" s="35">
        <v>0</v>
      </c>
      <c r="AT129" s="35">
        <v>0</v>
      </c>
      <c r="AU129" s="35">
        <v>1</v>
      </c>
      <c r="AV129" s="35">
        <v>0</v>
      </c>
    </row>
    <row r="130" spans="1:48">
      <c r="A130" s="35">
        <v>1</v>
      </c>
      <c r="B130" s="35">
        <v>1457.16</v>
      </c>
      <c r="C130" s="35">
        <v>1</v>
      </c>
      <c r="D130" s="35">
        <v>1</v>
      </c>
      <c r="E130" s="35">
        <v>0</v>
      </c>
      <c r="F130" s="35">
        <v>1</v>
      </c>
      <c r="G130" s="35">
        <v>1</v>
      </c>
      <c r="H130" s="35">
        <v>0</v>
      </c>
      <c r="I130" s="35">
        <v>1</v>
      </c>
      <c r="J130" s="35">
        <v>0</v>
      </c>
      <c r="K130" s="35">
        <v>0</v>
      </c>
      <c r="L130" s="35">
        <v>0</v>
      </c>
      <c r="M130" s="35">
        <v>0</v>
      </c>
      <c r="N130" s="35">
        <v>0</v>
      </c>
      <c r="O130" s="35">
        <v>0</v>
      </c>
      <c r="P130" s="35">
        <v>0</v>
      </c>
      <c r="Q130" s="35">
        <v>0</v>
      </c>
      <c r="R130" s="35">
        <v>0</v>
      </c>
      <c r="S130" s="35">
        <v>0</v>
      </c>
      <c r="T130" s="35">
        <v>0</v>
      </c>
      <c r="U130" s="35">
        <v>0</v>
      </c>
      <c r="V130" s="35">
        <v>0</v>
      </c>
      <c r="W130" s="35">
        <v>0</v>
      </c>
      <c r="X130" s="35">
        <v>0</v>
      </c>
      <c r="Y130" s="35">
        <v>0</v>
      </c>
      <c r="Z130" s="35">
        <v>0</v>
      </c>
      <c r="AA130" s="35">
        <v>0</v>
      </c>
      <c r="AB130" s="35">
        <v>0</v>
      </c>
      <c r="AC130" s="35">
        <v>0</v>
      </c>
      <c r="AD130" s="35">
        <v>0</v>
      </c>
      <c r="AE130" s="35">
        <v>0</v>
      </c>
      <c r="AF130" s="35">
        <v>0</v>
      </c>
      <c r="AG130" s="35">
        <v>0</v>
      </c>
      <c r="AH130" s="35">
        <v>0</v>
      </c>
      <c r="AI130" s="35">
        <v>0</v>
      </c>
      <c r="AJ130" s="35">
        <v>0</v>
      </c>
      <c r="AK130" s="35">
        <v>0</v>
      </c>
      <c r="AL130" s="35">
        <v>0</v>
      </c>
      <c r="AM130" s="35">
        <v>0</v>
      </c>
      <c r="AN130" s="35">
        <f t="shared" si="4"/>
        <v>2123315.2656</v>
      </c>
      <c r="AO130" s="35">
        <v>1</v>
      </c>
      <c r="AP130" s="35">
        <v>1</v>
      </c>
      <c r="AQ130" s="35">
        <v>2</v>
      </c>
      <c r="AR130" s="76">
        <v>2123315.2656</v>
      </c>
      <c r="AS130" s="35">
        <v>0</v>
      </c>
      <c r="AT130" s="35">
        <v>0</v>
      </c>
      <c r="AU130" s="35">
        <v>1</v>
      </c>
      <c r="AV130" s="35">
        <v>0</v>
      </c>
    </row>
    <row r="131" spans="1:48">
      <c r="A131" s="35">
        <v>2</v>
      </c>
      <c r="B131" s="35">
        <v>1464.03</v>
      </c>
      <c r="C131" s="35">
        <v>1</v>
      </c>
      <c r="D131" s="35">
        <v>0</v>
      </c>
      <c r="E131" s="35">
        <v>0</v>
      </c>
      <c r="F131" s="35">
        <v>1</v>
      </c>
      <c r="G131" s="35">
        <v>1</v>
      </c>
      <c r="H131" s="35">
        <v>1</v>
      </c>
      <c r="I131" s="35">
        <v>1</v>
      </c>
      <c r="J131" s="35">
        <v>0</v>
      </c>
      <c r="K131" s="35">
        <v>0</v>
      </c>
      <c r="L131" s="35">
        <v>0</v>
      </c>
      <c r="M131" s="35">
        <v>0</v>
      </c>
      <c r="N131" s="35">
        <v>0</v>
      </c>
      <c r="O131" s="35">
        <v>0</v>
      </c>
      <c r="P131" s="35">
        <v>0</v>
      </c>
      <c r="Q131" s="35">
        <v>0</v>
      </c>
      <c r="R131" s="35">
        <v>0</v>
      </c>
      <c r="S131" s="35">
        <v>0</v>
      </c>
      <c r="T131" s="35">
        <v>0</v>
      </c>
      <c r="U131" s="35">
        <v>0</v>
      </c>
      <c r="V131" s="35">
        <v>0</v>
      </c>
      <c r="W131" s="35">
        <v>0</v>
      </c>
      <c r="X131" s="35">
        <v>0</v>
      </c>
      <c r="Y131" s="35">
        <v>0</v>
      </c>
      <c r="Z131" s="35">
        <v>0</v>
      </c>
      <c r="AA131" s="35">
        <v>0</v>
      </c>
      <c r="AB131" s="35">
        <v>0</v>
      </c>
      <c r="AC131" s="35">
        <v>0</v>
      </c>
      <c r="AD131" s="35">
        <v>0</v>
      </c>
      <c r="AE131" s="35">
        <v>0</v>
      </c>
      <c r="AF131" s="35">
        <v>0</v>
      </c>
      <c r="AG131" s="35">
        <v>0</v>
      </c>
      <c r="AH131" s="35">
        <v>0</v>
      </c>
      <c r="AI131" s="35">
        <v>0</v>
      </c>
      <c r="AJ131" s="35">
        <v>0</v>
      </c>
      <c r="AK131" s="35">
        <v>0</v>
      </c>
      <c r="AL131" s="35">
        <v>0</v>
      </c>
      <c r="AM131" s="35">
        <v>0</v>
      </c>
      <c r="AN131" s="35">
        <f t="shared" ref="AN131:AN194" si="5">B131*B131</f>
        <v>2143383.8408999997</v>
      </c>
      <c r="AO131" s="35">
        <v>1</v>
      </c>
      <c r="AP131" s="35">
        <v>1</v>
      </c>
      <c r="AQ131" s="35">
        <v>2</v>
      </c>
      <c r="AR131" s="76">
        <v>2143383.8408999997</v>
      </c>
      <c r="AS131" s="35">
        <v>0</v>
      </c>
      <c r="AT131" s="35">
        <v>0</v>
      </c>
      <c r="AU131" s="35">
        <v>1</v>
      </c>
      <c r="AV131" s="35">
        <v>0</v>
      </c>
    </row>
    <row r="132" spans="1:48">
      <c r="A132" s="35">
        <v>3</v>
      </c>
      <c r="B132" s="35">
        <v>1506.53</v>
      </c>
      <c r="C132" s="35">
        <v>1</v>
      </c>
      <c r="D132" s="35">
        <v>0</v>
      </c>
      <c r="E132" s="35">
        <v>1</v>
      </c>
      <c r="F132" s="35">
        <v>0</v>
      </c>
      <c r="G132" s="35">
        <v>1</v>
      </c>
      <c r="H132" s="35">
        <v>1</v>
      </c>
      <c r="I132" s="35">
        <v>1</v>
      </c>
      <c r="J132" s="35">
        <v>0</v>
      </c>
      <c r="K132" s="35">
        <v>0</v>
      </c>
      <c r="L132" s="35">
        <v>0</v>
      </c>
      <c r="M132" s="35">
        <v>0</v>
      </c>
      <c r="N132" s="35">
        <v>0</v>
      </c>
      <c r="O132" s="35">
        <v>0</v>
      </c>
      <c r="P132" s="35">
        <v>0</v>
      </c>
      <c r="Q132" s="35">
        <v>0</v>
      </c>
      <c r="R132" s="35">
        <v>0</v>
      </c>
      <c r="S132" s="35">
        <v>0</v>
      </c>
      <c r="T132" s="35">
        <v>0</v>
      </c>
      <c r="U132" s="35">
        <v>0</v>
      </c>
      <c r="V132" s="35">
        <v>0</v>
      </c>
      <c r="W132" s="35">
        <v>0</v>
      </c>
      <c r="X132" s="35">
        <v>0</v>
      </c>
      <c r="Y132" s="35">
        <v>0</v>
      </c>
      <c r="Z132" s="35">
        <v>0</v>
      </c>
      <c r="AA132" s="35">
        <v>0</v>
      </c>
      <c r="AB132" s="35">
        <v>0</v>
      </c>
      <c r="AC132" s="35">
        <v>0</v>
      </c>
      <c r="AD132" s="35">
        <v>0</v>
      </c>
      <c r="AE132" s="35">
        <v>0</v>
      </c>
      <c r="AF132" s="35">
        <v>0</v>
      </c>
      <c r="AG132" s="35">
        <v>0</v>
      </c>
      <c r="AH132" s="35">
        <v>0</v>
      </c>
      <c r="AI132" s="35">
        <v>0</v>
      </c>
      <c r="AJ132" s="35">
        <v>0</v>
      </c>
      <c r="AK132" s="35">
        <v>0</v>
      </c>
      <c r="AL132" s="35">
        <v>0</v>
      </c>
      <c r="AM132" s="35">
        <v>0</v>
      </c>
      <c r="AN132" s="35">
        <f t="shared" si="5"/>
        <v>2269632.6409</v>
      </c>
      <c r="AO132" s="35">
        <v>1</v>
      </c>
      <c r="AP132" s="35">
        <v>1</v>
      </c>
      <c r="AQ132" s="35">
        <v>2</v>
      </c>
      <c r="AR132" s="76">
        <v>2269632.6409</v>
      </c>
      <c r="AS132" s="35">
        <v>0</v>
      </c>
      <c r="AT132" s="35">
        <v>0</v>
      </c>
      <c r="AU132" s="35">
        <v>1</v>
      </c>
      <c r="AV132" s="35">
        <v>0</v>
      </c>
    </row>
    <row r="133" spans="1:48">
      <c r="A133" s="35">
        <v>3</v>
      </c>
      <c r="B133" s="35">
        <v>1506.53</v>
      </c>
      <c r="C133" s="35">
        <v>1</v>
      </c>
      <c r="D133" s="35">
        <v>0</v>
      </c>
      <c r="E133" s="35">
        <v>1</v>
      </c>
      <c r="F133" s="35">
        <v>1</v>
      </c>
      <c r="G133" s="35">
        <v>1</v>
      </c>
      <c r="H133" s="35">
        <v>0</v>
      </c>
      <c r="I133" s="35">
        <v>1</v>
      </c>
      <c r="J133" s="35">
        <v>0</v>
      </c>
      <c r="K133" s="35">
        <v>0</v>
      </c>
      <c r="L133" s="35">
        <v>0</v>
      </c>
      <c r="M133" s="35">
        <v>0</v>
      </c>
      <c r="N133" s="35">
        <v>0</v>
      </c>
      <c r="O133" s="35">
        <v>0</v>
      </c>
      <c r="P133" s="35">
        <v>0</v>
      </c>
      <c r="Q133" s="35">
        <v>0</v>
      </c>
      <c r="R133" s="35">
        <v>0</v>
      </c>
      <c r="S133" s="35">
        <v>0</v>
      </c>
      <c r="T133" s="35">
        <v>0</v>
      </c>
      <c r="U133" s="35">
        <v>0</v>
      </c>
      <c r="V133" s="35">
        <v>0</v>
      </c>
      <c r="W133" s="35">
        <v>0</v>
      </c>
      <c r="X133" s="35">
        <v>0</v>
      </c>
      <c r="Y133" s="35">
        <v>0</v>
      </c>
      <c r="Z133" s="35">
        <v>0</v>
      </c>
      <c r="AA133" s="35">
        <v>0</v>
      </c>
      <c r="AB133" s="35">
        <v>0</v>
      </c>
      <c r="AC133" s="35">
        <v>0</v>
      </c>
      <c r="AD133" s="35">
        <v>0</v>
      </c>
      <c r="AE133" s="35">
        <v>0</v>
      </c>
      <c r="AF133" s="35">
        <v>0</v>
      </c>
      <c r="AG133" s="35">
        <v>0</v>
      </c>
      <c r="AH133" s="35">
        <v>0</v>
      </c>
      <c r="AI133" s="35">
        <v>0</v>
      </c>
      <c r="AJ133" s="35">
        <v>0</v>
      </c>
      <c r="AK133" s="35">
        <v>0</v>
      </c>
      <c r="AL133" s="35">
        <v>0</v>
      </c>
      <c r="AM133" s="35">
        <v>0</v>
      </c>
      <c r="AN133" s="35">
        <f t="shared" si="5"/>
        <v>2269632.6409</v>
      </c>
      <c r="AO133" s="35">
        <v>1</v>
      </c>
      <c r="AP133" s="35">
        <v>1</v>
      </c>
      <c r="AQ133" s="35">
        <v>2</v>
      </c>
      <c r="AR133" s="76">
        <v>2269632.6409</v>
      </c>
      <c r="AS133" s="35">
        <v>0</v>
      </c>
      <c r="AT133" s="35">
        <v>0</v>
      </c>
      <c r="AU133" s="35">
        <v>1</v>
      </c>
      <c r="AV133" s="35">
        <v>0</v>
      </c>
    </row>
    <row r="134" spans="1:48">
      <c r="A134" s="35">
        <v>7</v>
      </c>
      <c r="B134" s="35">
        <v>1036.4000000000001</v>
      </c>
      <c r="C134" s="35">
        <v>0</v>
      </c>
      <c r="D134" s="35">
        <v>0</v>
      </c>
      <c r="E134" s="35">
        <v>0</v>
      </c>
      <c r="F134" s="35">
        <v>0</v>
      </c>
      <c r="G134" s="35">
        <v>0</v>
      </c>
      <c r="H134" s="35">
        <v>0</v>
      </c>
      <c r="I134" s="35">
        <v>0</v>
      </c>
      <c r="J134" s="35">
        <v>1</v>
      </c>
      <c r="K134" s="35">
        <v>1</v>
      </c>
      <c r="L134" s="35">
        <v>1</v>
      </c>
      <c r="M134" s="35">
        <v>0</v>
      </c>
      <c r="N134" s="35">
        <v>0</v>
      </c>
      <c r="O134" s="35">
        <v>1</v>
      </c>
      <c r="P134" s="35">
        <v>1</v>
      </c>
      <c r="Q134" s="35">
        <v>0</v>
      </c>
      <c r="R134" s="35">
        <v>0</v>
      </c>
      <c r="S134" s="35">
        <v>0</v>
      </c>
      <c r="T134" s="35">
        <v>0</v>
      </c>
      <c r="U134" s="35">
        <v>0</v>
      </c>
      <c r="V134" s="35">
        <v>0</v>
      </c>
      <c r="W134" s="35">
        <v>0</v>
      </c>
      <c r="X134" s="35">
        <v>0</v>
      </c>
      <c r="Y134" s="35">
        <v>0</v>
      </c>
      <c r="Z134" s="35">
        <v>0</v>
      </c>
      <c r="AA134" s="35">
        <v>0</v>
      </c>
      <c r="AB134" s="35">
        <v>0</v>
      </c>
      <c r="AC134" s="35">
        <v>0</v>
      </c>
      <c r="AD134" s="35">
        <v>0</v>
      </c>
      <c r="AE134" s="35">
        <v>0</v>
      </c>
      <c r="AF134" s="35">
        <v>0</v>
      </c>
      <c r="AG134" s="35">
        <v>0</v>
      </c>
      <c r="AH134" s="35">
        <v>0</v>
      </c>
      <c r="AI134" s="35">
        <v>0</v>
      </c>
      <c r="AJ134" s="35">
        <v>0</v>
      </c>
      <c r="AK134" s="35">
        <v>0</v>
      </c>
      <c r="AL134" s="35">
        <v>0</v>
      </c>
      <c r="AM134" s="35">
        <v>0</v>
      </c>
      <c r="AN134" s="35">
        <f t="shared" si="5"/>
        <v>1074124.9600000002</v>
      </c>
      <c r="AO134" s="35">
        <v>1</v>
      </c>
      <c r="AP134" s="35">
        <v>0</v>
      </c>
      <c r="AQ134" s="35">
        <v>4</v>
      </c>
      <c r="AR134" s="76">
        <v>1074124.9600000002</v>
      </c>
      <c r="AS134" s="35">
        <v>0</v>
      </c>
      <c r="AT134" s="35">
        <v>0</v>
      </c>
      <c r="AU134" s="35">
        <v>1</v>
      </c>
      <c r="AV134" s="35">
        <v>0</v>
      </c>
    </row>
    <row r="135" spans="1:48">
      <c r="A135" s="35">
        <v>4</v>
      </c>
      <c r="B135" s="35">
        <v>1091.4000000000001</v>
      </c>
      <c r="C135" s="35">
        <v>0</v>
      </c>
      <c r="D135" s="35">
        <v>0</v>
      </c>
      <c r="E135" s="35">
        <v>0</v>
      </c>
      <c r="F135" s="35">
        <v>0</v>
      </c>
      <c r="G135" s="35">
        <v>0</v>
      </c>
      <c r="H135" s="35">
        <v>0</v>
      </c>
      <c r="I135" s="35">
        <v>0</v>
      </c>
      <c r="J135" s="35">
        <v>1</v>
      </c>
      <c r="K135" s="35">
        <v>1</v>
      </c>
      <c r="L135" s="35">
        <v>1</v>
      </c>
      <c r="M135" s="35">
        <v>0</v>
      </c>
      <c r="N135" s="35">
        <v>0</v>
      </c>
      <c r="O135" s="35">
        <v>1</v>
      </c>
      <c r="P135" s="35">
        <v>1</v>
      </c>
      <c r="Q135" s="35">
        <v>0</v>
      </c>
      <c r="R135" s="35">
        <v>0</v>
      </c>
      <c r="S135" s="35">
        <v>0</v>
      </c>
      <c r="T135" s="35">
        <v>0</v>
      </c>
      <c r="U135" s="35">
        <v>0</v>
      </c>
      <c r="V135" s="35">
        <v>0</v>
      </c>
      <c r="W135" s="35">
        <v>0</v>
      </c>
      <c r="X135" s="35">
        <v>0</v>
      </c>
      <c r="Y135" s="35">
        <v>0</v>
      </c>
      <c r="Z135" s="35">
        <v>0</v>
      </c>
      <c r="AA135" s="35">
        <v>0</v>
      </c>
      <c r="AB135" s="35">
        <v>0</v>
      </c>
      <c r="AC135" s="35">
        <v>0</v>
      </c>
      <c r="AD135" s="35">
        <v>0</v>
      </c>
      <c r="AE135" s="35">
        <v>0</v>
      </c>
      <c r="AF135" s="35">
        <v>0</v>
      </c>
      <c r="AG135" s="35">
        <v>0</v>
      </c>
      <c r="AH135" s="35">
        <v>0</v>
      </c>
      <c r="AI135" s="35">
        <v>0</v>
      </c>
      <c r="AJ135" s="35">
        <v>0</v>
      </c>
      <c r="AK135" s="35">
        <v>0</v>
      </c>
      <c r="AL135" s="35">
        <v>0</v>
      </c>
      <c r="AM135" s="35">
        <v>0</v>
      </c>
      <c r="AN135" s="35">
        <f t="shared" si="5"/>
        <v>1191153.9600000002</v>
      </c>
      <c r="AO135" s="35">
        <v>1</v>
      </c>
      <c r="AP135" s="35">
        <v>0</v>
      </c>
      <c r="AQ135" s="35">
        <v>4</v>
      </c>
      <c r="AR135" s="76">
        <v>1191153.9600000002</v>
      </c>
      <c r="AS135" s="35">
        <v>0</v>
      </c>
      <c r="AT135" s="35">
        <v>0</v>
      </c>
      <c r="AU135" s="35">
        <v>1</v>
      </c>
      <c r="AV135" s="35">
        <v>0</v>
      </c>
    </row>
    <row r="136" spans="1:48">
      <c r="A136" s="35">
        <v>3</v>
      </c>
      <c r="B136" s="35">
        <v>1151.4000000000001</v>
      </c>
      <c r="C136" s="35">
        <v>0</v>
      </c>
      <c r="D136" s="35">
        <v>0</v>
      </c>
      <c r="E136" s="35">
        <v>0</v>
      </c>
      <c r="F136" s="35">
        <v>0</v>
      </c>
      <c r="G136" s="35">
        <v>0</v>
      </c>
      <c r="H136" s="35">
        <v>0</v>
      </c>
      <c r="I136" s="35">
        <v>0</v>
      </c>
      <c r="J136" s="35">
        <v>1</v>
      </c>
      <c r="K136" s="35">
        <v>1</v>
      </c>
      <c r="L136" s="35">
        <v>0</v>
      </c>
      <c r="M136" s="35">
        <v>1</v>
      </c>
      <c r="N136" s="35">
        <v>0</v>
      </c>
      <c r="O136" s="35">
        <v>1</v>
      </c>
      <c r="P136" s="35">
        <v>1</v>
      </c>
      <c r="Q136" s="35">
        <v>0</v>
      </c>
      <c r="R136" s="35">
        <v>0</v>
      </c>
      <c r="S136" s="35">
        <v>0</v>
      </c>
      <c r="T136" s="35">
        <v>0</v>
      </c>
      <c r="U136" s="35">
        <v>0</v>
      </c>
      <c r="V136" s="35">
        <v>0</v>
      </c>
      <c r="W136" s="35">
        <v>0</v>
      </c>
      <c r="X136" s="35">
        <v>0</v>
      </c>
      <c r="Y136" s="35">
        <v>0</v>
      </c>
      <c r="Z136" s="35">
        <v>0</v>
      </c>
      <c r="AA136" s="35">
        <v>0</v>
      </c>
      <c r="AB136" s="35">
        <v>0</v>
      </c>
      <c r="AC136" s="35">
        <v>0</v>
      </c>
      <c r="AD136" s="35">
        <v>0</v>
      </c>
      <c r="AE136" s="35">
        <v>0</v>
      </c>
      <c r="AF136" s="35">
        <v>0</v>
      </c>
      <c r="AG136" s="35">
        <v>0</v>
      </c>
      <c r="AH136" s="35">
        <v>0</v>
      </c>
      <c r="AI136" s="35">
        <v>0</v>
      </c>
      <c r="AJ136" s="35">
        <v>0</v>
      </c>
      <c r="AK136" s="35">
        <v>0</v>
      </c>
      <c r="AL136" s="35">
        <v>0</v>
      </c>
      <c r="AM136" s="35">
        <v>0</v>
      </c>
      <c r="AN136" s="35">
        <f t="shared" si="5"/>
        <v>1325721.9600000002</v>
      </c>
      <c r="AO136" s="35">
        <v>1</v>
      </c>
      <c r="AP136" s="35">
        <v>1</v>
      </c>
      <c r="AQ136" s="35">
        <v>3</v>
      </c>
      <c r="AR136" s="76">
        <v>1325721.9600000002</v>
      </c>
      <c r="AS136" s="35">
        <v>0</v>
      </c>
      <c r="AT136" s="35">
        <v>0</v>
      </c>
      <c r="AU136" s="35">
        <v>1</v>
      </c>
      <c r="AV136" s="35">
        <v>0</v>
      </c>
    </row>
    <row r="137" spans="1:48">
      <c r="A137" s="35">
        <v>7</v>
      </c>
      <c r="B137" s="35">
        <v>1187.4000000000001</v>
      </c>
      <c r="C137" s="35">
        <v>0</v>
      </c>
      <c r="D137" s="35">
        <v>0</v>
      </c>
      <c r="E137" s="35">
        <v>0</v>
      </c>
      <c r="F137" s="35">
        <v>0</v>
      </c>
      <c r="G137" s="35">
        <v>0</v>
      </c>
      <c r="H137" s="35">
        <v>0</v>
      </c>
      <c r="I137" s="35">
        <v>0</v>
      </c>
      <c r="J137" s="35">
        <v>1</v>
      </c>
      <c r="K137" s="35">
        <v>1</v>
      </c>
      <c r="L137" s="35">
        <v>1</v>
      </c>
      <c r="M137" s="35">
        <v>1</v>
      </c>
      <c r="N137" s="35">
        <v>0</v>
      </c>
      <c r="O137" s="35">
        <v>1</v>
      </c>
      <c r="P137" s="35">
        <v>0</v>
      </c>
      <c r="Q137" s="35">
        <v>0</v>
      </c>
      <c r="R137" s="35">
        <v>0</v>
      </c>
      <c r="S137" s="35">
        <v>0</v>
      </c>
      <c r="T137" s="35">
        <v>0</v>
      </c>
      <c r="U137" s="35">
        <v>0</v>
      </c>
      <c r="V137" s="35">
        <v>0</v>
      </c>
      <c r="W137" s="35">
        <v>0</v>
      </c>
      <c r="X137" s="35">
        <v>0</v>
      </c>
      <c r="Y137" s="35">
        <v>0</v>
      </c>
      <c r="Z137" s="35">
        <v>0</v>
      </c>
      <c r="AA137" s="35">
        <v>0</v>
      </c>
      <c r="AB137" s="35">
        <v>0</v>
      </c>
      <c r="AC137" s="35">
        <v>0</v>
      </c>
      <c r="AD137" s="35">
        <v>0</v>
      </c>
      <c r="AE137" s="35">
        <v>0</v>
      </c>
      <c r="AF137" s="35">
        <v>0</v>
      </c>
      <c r="AG137" s="35">
        <v>0</v>
      </c>
      <c r="AH137" s="35">
        <v>0</v>
      </c>
      <c r="AI137" s="35">
        <v>0</v>
      </c>
      <c r="AJ137" s="35">
        <v>0</v>
      </c>
      <c r="AK137" s="35">
        <v>0</v>
      </c>
      <c r="AL137" s="35">
        <v>0</v>
      </c>
      <c r="AM137" s="35">
        <v>0</v>
      </c>
      <c r="AN137" s="35">
        <f t="shared" si="5"/>
        <v>1409918.7600000002</v>
      </c>
      <c r="AO137" s="35">
        <v>1</v>
      </c>
      <c r="AP137" s="35">
        <v>1</v>
      </c>
      <c r="AQ137" s="35">
        <v>3</v>
      </c>
      <c r="AR137" s="76">
        <v>1409918.7600000002</v>
      </c>
      <c r="AS137" s="35">
        <v>0</v>
      </c>
      <c r="AT137" s="35">
        <v>0</v>
      </c>
      <c r="AU137" s="35">
        <v>1</v>
      </c>
      <c r="AV137" s="35">
        <v>0</v>
      </c>
    </row>
    <row r="138" spans="1:48">
      <c r="A138" s="35">
        <v>6</v>
      </c>
      <c r="B138" s="35">
        <v>1358.4</v>
      </c>
      <c r="C138" s="35">
        <v>0</v>
      </c>
      <c r="D138" s="35">
        <v>0</v>
      </c>
      <c r="E138" s="35">
        <v>0</v>
      </c>
      <c r="F138" s="35">
        <v>0</v>
      </c>
      <c r="G138" s="35">
        <v>0</v>
      </c>
      <c r="H138" s="35">
        <v>0</v>
      </c>
      <c r="I138" s="35">
        <v>0</v>
      </c>
      <c r="J138" s="35">
        <v>1</v>
      </c>
      <c r="K138" s="35">
        <v>0</v>
      </c>
      <c r="L138" s="35">
        <v>0</v>
      </c>
      <c r="M138" s="35">
        <v>1</v>
      </c>
      <c r="N138" s="35">
        <v>1</v>
      </c>
      <c r="O138" s="35">
        <v>1</v>
      </c>
      <c r="P138" s="35">
        <v>1</v>
      </c>
      <c r="Q138" s="35">
        <v>0</v>
      </c>
      <c r="R138" s="35">
        <v>0</v>
      </c>
      <c r="S138" s="35">
        <v>0</v>
      </c>
      <c r="T138" s="35">
        <v>0</v>
      </c>
      <c r="U138" s="35">
        <v>0</v>
      </c>
      <c r="V138" s="35">
        <v>0</v>
      </c>
      <c r="W138" s="35">
        <v>0</v>
      </c>
      <c r="X138" s="35">
        <v>0</v>
      </c>
      <c r="Y138" s="35">
        <v>0</v>
      </c>
      <c r="Z138" s="35">
        <v>0</v>
      </c>
      <c r="AA138" s="35">
        <v>0</v>
      </c>
      <c r="AB138" s="35">
        <v>0</v>
      </c>
      <c r="AC138" s="35">
        <v>0</v>
      </c>
      <c r="AD138" s="35">
        <v>0</v>
      </c>
      <c r="AE138" s="35">
        <v>0</v>
      </c>
      <c r="AF138" s="35">
        <v>0</v>
      </c>
      <c r="AG138" s="35">
        <v>0</v>
      </c>
      <c r="AH138" s="35">
        <v>0</v>
      </c>
      <c r="AI138" s="35">
        <v>0</v>
      </c>
      <c r="AJ138" s="35">
        <v>0</v>
      </c>
      <c r="AK138" s="35">
        <v>0</v>
      </c>
      <c r="AL138" s="35">
        <v>0</v>
      </c>
      <c r="AM138" s="35">
        <v>0</v>
      </c>
      <c r="AN138" s="35">
        <f t="shared" si="5"/>
        <v>1845250.5600000003</v>
      </c>
      <c r="AO138" s="35">
        <v>1</v>
      </c>
      <c r="AP138" s="35">
        <v>2</v>
      </c>
      <c r="AQ138" s="35">
        <v>2</v>
      </c>
      <c r="AR138" s="76">
        <v>1845250.5600000003</v>
      </c>
      <c r="AS138" s="35">
        <v>0</v>
      </c>
      <c r="AT138" s="35">
        <v>0</v>
      </c>
      <c r="AU138" s="35">
        <v>1</v>
      </c>
      <c r="AV138" s="35">
        <v>0</v>
      </c>
    </row>
    <row r="139" spans="1:48">
      <c r="A139" s="35">
        <v>3</v>
      </c>
      <c r="B139" s="35">
        <v>1371.4</v>
      </c>
      <c r="C139" s="35">
        <v>0</v>
      </c>
      <c r="D139" s="35">
        <v>0</v>
      </c>
      <c r="E139" s="35">
        <v>0</v>
      </c>
      <c r="F139" s="35">
        <v>0</v>
      </c>
      <c r="G139" s="35">
        <v>0</v>
      </c>
      <c r="H139" s="35">
        <v>0</v>
      </c>
      <c r="I139" s="35">
        <v>0</v>
      </c>
      <c r="J139" s="35">
        <v>1</v>
      </c>
      <c r="K139" s="35">
        <v>0</v>
      </c>
      <c r="L139" s="35">
        <v>1</v>
      </c>
      <c r="M139" s="35">
        <v>1</v>
      </c>
      <c r="N139" s="35">
        <v>1</v>
      </c>
      <c r="O139" s="35">
        <v>1</v>
      </c>
      <c r="P139" s="35">
        <v>0</v>
      </c>
      <c r="Q139" s="35">
        <v>0</v>
      </c>
      <c r="R139" s="35">
        <v>0</v>
      </c>
      <c r="S139" s="35">
        <v>0</v>
      </c>
      <c r="T139" s="35">
        <v>0</v>
      </c>
      <c r="U139" s="35">
        <v>0</v>
      </c>
      <c r="V139" s="35">
        <v>0</v>
      </c>
      <c r="W139" s="35">
        <v>0</v>
      </c>
      <c r="X139" s="35">
        <v>0</v>
      </c>
      <c r="Y139" s="35">
        <v>0</v>
      </c>
      <c r="Z139" s="35">
        <v>0</v>
      </c>
      <c r="AA139" s="35">
        <v>0</v>
      </c>
      <c r="AB139" s="35">
        <v>0</v>
      </c>
      <c r="AC139" s="35">
        <v>0</v>
      </c>
      <c r="AD139" s="35">
        <v>0</v>
      </c>
      <c r="AE139" s="35">
        <v>0</v>
      </c>
      <c r="AF139" s="35">
        <v>0</v>
      </c>
      <c r="AG139" s="35">
        <v>0</v>
      </c>
      <c r="AH139" s="35">
        <v>0</v>
      </c>
      <c r="AI139" s="35">
        <v>0</v>
      </c>
      <c r="AJ139" s="35">
        <v>0</v>
      </c>
      <c r="AK139" s="35">
        <v>0</v>
      </c>
      <c r="AL139" s="35">
        <v>0</v>
      </c>
      <c r="AM139" s="35">
        <v>0</v>
      </c>
      <c r="AN139" s="35">
        <f t="shared" si="5"/>
        <v>1880737.9600000002</v>
      </c>
      <c r="AO139" s="35">
        <v>1</v>
      </c>
      <c r="AP139" s="35">
        <v>2</v>
      </c>
      <c r="AQ139" s="35">
        <v>2</v>
      </c>
      <c r="AR139" s="76">
        <v>1880737.9600000002</v>
      </c>
      <c r="AS139" s="35">
        <v>0</v>
      </c>
      <c r="AT139" s="35">
        <v>0</v>
      </c>
      <c r="AU139" s="35">
        <v>1</v>
      </c>
      <c r="AV139" s="35">
        <v>0</v>
      </c>
    </row>
    <row r="140" spans="1:48">
      <c r="A140" s="35">
        <v>7</v>
      </c>
      <c r="B140" s="35">
        <v>1075</v>
      </c>
      <c r="C140" s="35">
        <v>0</v>
      </c>
      <c r="D140" s="35">
        <v>0</v>
      </c>
      <c r="E140" s="35">
        <v>0</v>
      </c>
      <c r="F140" s="35">
        <v>0</v>
      </c>
      <c r="G140" s="35">
        <v>0</v>
      </c>
      <c r="H140" s="35">
        <v>0</v>
      </c>
      <c r="I140" s="35">
        <v>0</v>
      </c>
      <c r="J140" s="35">
        <v>1</v>
      </c>
      <c r="K140" s="35">
        <v>1</v>
      </c>
      <c r="L140" s="35">
        <v>1</v>
      </c>
      <c r="M140" s="35">
        <v>0</v>
      </c>
      <c r="N140" s="35">
        <v>0</v>
      </c>
      <c r="O140" s="35">
        <v>1</v>
      </c>
      <c r="P140" s="35">
        <v>1</v>
      </c>
      <c r="Q140" s="35">
        <v>1</v>
      </c>
      <c r="R140" s="35">
        <v>0</v>
      </c>
      <c r="S140" s="35">
        <v>0</v>
      </c>
      <c r="T140" s="35">
        <v>0</v>
      </c>
      <c r="U140" s="35">
        <v>0</v>
      </c>
      <c r="V140" s="35">
        <v>0</v>
      </c>
      <c r="W140" s="35">
        <v>0</v>
      </c>
      <c r="X140" s="35">
        <v>0</v>
      </c>
      <c r="Y140" s="35">
        <v>0</v>
      </c>
      <c r="Z140" s="35">
        <v>0</v>
      </c>
      <c r="AA140" s="35">
        <v>0</v>
      </c>
      <c r="AB140" s="35">
        <v>0</v>
      </c>
      <c r="AC140" s="35">
        <v>0</v>
      </c>
      <c r="AD140" s="35">
        <v>0</v>
      </c>
      <c r="AE140" s="35">
        <v>0</v>
      </c>
      <c r="AF140" s="35">
        <v>0</v>
      </c>
      <c r="AG140" s="35">
        <v>0</v>
      </c>
      <c r="AH140" s="35">
        <v>0</v>
      </c>
      <c r="AI140" s="35">
        <v>0</v>
      </c>
      <c r="AJ140" s="35">
        <v>0</v>
      </c>
      <c r="AK140" s="35">
        <v>0</v>
      </c>
      <c r="AL140" s="35">
        <v>0</v>
      </c>
      <c r="AM140" s="35">
        <v>0</v>
      </c>
      <c r="AN140" s="35">
        <f t="shared" si="5"/>
        <v>1155625</v>
      </c>
      <c r="AO140" s="35">
        <v>1</v>
      </c>
      <c r="AP140" s="35">
        <v>0</v>
      </c>
      <c r="AQ140" s="35">
        <v>4</v>
      </c>
      <c r="AR140" s="76">
        <v>1155625</v>
      </c>
      <c r="AS140" s="35">
        <v>0</v>
      </c>
      <c r="AT140" s="35">
        <v>0</v>
      </c>
      <c r="AU140" s="35">
        <v>1</v>
      </c>
      <c r="AV140" s="35">
        <v>0</v>
      </c>
    </row>
    <row r="141" spans="1:48">
      <c r="A141" s="35">
        <v>5</v>
      </c>
      <c r="B141" s="35">
        <v>1130</v>
      </c>
      <c r="C141" s="35">
        <v>0</v>
      </c>
      <c r="D141" s="35">
        <v>0</v>
      </c>
      <c r="E141" s="35">
        <v>0</v>
      </c>
      <c r="F141" s="35">
        <v>0</v>
      </c>
      <c r="G141" s="35">
        <v>0</v>
      </c>
      <c r="H141" s="35">
        <v>0</v>
      </c>
      <c r="I141" s="35">
        <v>0</v>
      </c>
      <c r="J141" s="35">
        <v>1</v>
      </c>
      <c r="K141" s="35">
        <v>1</v>
      </c>
      <c r="L141" s="35">
        <v>1</v>
      </c>
      <c r="M141" s="35">
        <v>0</v>
      </c>
      <c r="N141" s="35">
        <v>0</v>
      </c>
      <c r="O141" s="35">
        <v>1</v>
      </c>
      <c r="P141" s="35">
        <v>1</v>
      </c>
      <c r="Q141" s="35">
        <v>1</v>
      </c>
      <c r="R141" s="35">
        <v>0</v>
      </c>
      <c r="S141" s="35">
        <v>0</v>
      </c>
      <c r="T141" s="35">
        <v>0</v>
      </c>
      <c r="U141" s="35">
        <v>0</v>
      </c>
      <c r="V141" s="35">
        <v>0</v>
      </c>
      <c r="W141" s="35">
        <v>0</v>
      </c>
      <c r="X141" s="35">
        <v>0</v>
      </c>
      <c r="Y141" s="35">
        <v>0</v>
      </c>
      <c r="Z141" s="35">
        <v>0</v>
      </c>
      <c r="AA141" s="35">
        <v>0</v>
      </c>
      <c r="AB141" s="35">
        <v>0</v>
      </c>
      <c r="AC141" s="35">
        <v>0</v>
      </c>
      <c r="AD141" s="35">
        <v>0</v>
      </c>
      <c r="AE141" s="35">
        <v>0</v>
      </c>
      <c r="AF141" s="35">
        <v>0</v>
      </c>
      <c r="AG141" s="35">
        <v>0</v>
      </c>
      <c r="AH141" s="35">
        <v>0</v>
      </c>
      <c r="AI141" s="35">
        <v>0</v>
      </c>
      <c r="AJ141" s="35">
        <v>0</v>
      </c>
      <c r="AK141" s="35">
        <v>0</v>
      </c>
      <c r="AL141" s="35">
        <v>0</v>
      </c>
      <c r="AM141" s="35">
        <v>0</v>
      </c>
      <c r="AN141" s="35">
        <f t="shared" si="5"/>
        <v>1276900</v>
      </c>
      <c r="AO141" s="35">
        <v>1</v>
      </c>
      <c r="AP141" s="35">
        <v>0</v>
      </c>
      <c r="AQ141" s="35">
        <v>4</v>
      </c>
      <c r="AR141" s="76">
        <v>1276900</v>
      </c>
      <c r="AS141" s="35">
        <v>0</v>
      </c>
      <c r="AT141" s="35">
        <v>0</v>
      </c>
      <c r="AU141" s="35">
        <v>1</v>
      </c>
      <c r="AV141" s="35">
        <v>0</v>
      </c>
    </row>
    <row r="142" spans="1:48">
      <c r="A142" s="35">
        <v>4</v>
      </c>
      <c r="B142" s="35">
        <v>1190</v>
      </c>
      <c r="C142" s="35">
        <v>0</v>
      </c>
      <c r="D142" s="35">
        <v>0</v>
      </c>
      <c r="E142" s="35">
        <v>0</v>
      </c>
      <c r="F142" s="35">
        <v>0</v>
      </c>
      <c r="G142" s="35">
        <v>0</v>
      </c>
      <c r="H142" s="35">
        <v>0</v>
      </c>
      <c r="I142" s="35">
        <v>0</v>
      </c>
      <c r="J142" s="35">
        <v>1</v>
      </c>
      <c r="K142" s="35">
        <v>1</v>
      </c>
      <c r="L142" s="35">
        <v>0</v>
      </c>
      <c r="M142" s="35">
        <v>1</v>
      </c>
      <c r="N142" s="35">
        <v>0</v>
      </c>
      <c r="O142" s="35">
        <v>1</v>
      </c>
      <c r="P142" s="35">
        <v>1</v>
      </c>
      <c r="Q142" s="35">
        <v>1</v>
      </c>
      <c r="R142" s="35">
        <v>0</v>
      </c>
      <c r="S142" s="35">
        <v>0</v>
      </c>
      <c r="T142" s="35">
        <v>0</v>
      </c>
      <c r="U142" s="35">
        <v>0</v>
      </c>
      <c r="V142" s="35">
        <v>0</v>
      </c>
      <c r="W142" s="35">
        <v>0</v>
      </c>
      <c r="X142" s="35">
        <v>0</v>
      </c>
      <c r="Y142" s="35">
        <v>0</v>
      </c>
      <c r="Z142" s="35">
        <v>0</v>
      </c>
      <c r="AA142" s="35">
        <v>0</v>
      </c>
      <c r="AB142" s="35">
        <v>0</v>
      </c>
      <c r="AC142" s="35">
        <v>0</v>
      </c>
      <c r="AD142" s="35">
        <v>0</v>
      </c>
      <c r="AE142" s="35">
        <v>0</v>
      </c>
      <c r="AF142" s="35">
        <v>0</v>
      </c>
      <c r="AG142" s="35">
        <v>0</v>
      </c>
      <c r="AH142" s="35">
        <v>0</v>
      </c>
      <c r="AI142" s="35">
        <v>0</v>
      </c>
      <c r="AJ142" s="35">
        <v>0</v>
      </c>
      <c r="AK142" s="35">
        <v>0</v>
      </c>
      <c r="AL142" s="35">
        <v>0</v>
      </c>
      <c r="AM142" s="35">
        <v>0</v>
      </c>
      <c r="AN142" s="35">
        <f t="shared" si="5"/>
        <v>1416100</v>
      </c>
      <c r="AO142" s="35">
        <v>1</v>
      </c>
      <c r="AP142" s="35">
        <v>1</v>
      </c>
      <c r="AQ142" s="35">
        <v>3</v>
      </c>
      <c r="AR142" s="76">
        <v>1416100</v>
      </c>
      <c r="AS142" s="35">
        <v>0</v>
      </c>
      <c r="AT142" s="35">
        <v>0</v>
      </c>
      <c r="AU142" s="35">
        <v>1</v>
      </c>
      <c r="AV142" s="35">
        <v>0</v>
      </c>
    </row>
    <row r="143" spans="1:48">
      <c r="A143" s="35">
        <v>7</v>
      </c>
      <c r="B143" s="35">
        <v>1226</v>
      </c>
      <c r="C143" s="35">
        <v>0</v>
      </c>
      <c r="D143" s="35">
        <v>0</v>
      </c>
      <c r="E143" s="35">
        <v>0</v>
      </c>
      <c r="F143" s="35">
        <v>0</v>
      </c>
      <c r="G143" s="35">
        <v>0</v>
      </c>
      <c r="H143" s="35">
        <v>0</v>
      </c>
      <c r="I143" s="35">
        <v>0</v>
      </c>
      <c r="J143" s="35">
        <v>1</v>
      </c>
      <c r="K143" s="35">
        <v>1</v>
      </c>
      <c r="L143" s="35">
        <v>1</v>
      </c>
      <c r="M143" s="35">
        <v>1</v>
      </c>
      <c r="N143" s="35">
        <v>0</v>
      </c>
      <c r="O143" s="35">
        <v>1</v>
      </c>
      <c r="P143" s="35">
        <v>0</v>
      </c>
      <c r="Q143" s="35">
        <v>1</v>
      </c>
      <c r="R143" s="35">
        <v>0</v>
      </c>
      <c r="S143" s="35">
        <v>0</v>
      </c>
      <c r="T143" s="35">
        <v>0</v>
      </c>
      <c r="U143" s="35">
        <v>0</v>
      </c>
      <c r="V143" s="35">
        <v>0</v>
      </c>
      <c r="W143" s="35">
        <v>0</v>
      </c>
      <c r="X143" s="35">
        <v>0</v>
      </c>
      <c r="Y143" s="35">
        <v>0</v>
      </c>
      <c r="Z143" s="35">
        <v>0</v>
      </c>
      <c r="AA143" s="35">
        <v>0</v>
      </c>
      <c r="AB143" s="35">
        <v>0</v>
      </c>
      <c r="AC143" s="35">
        <v>0</v>
      </c>
      <c r="AD143" s="35">
        <v>0</v>
      </c>
      <c r="AE143" s="35">
        <v>0</v>
      </c>
      <c r="AF143" s="35">
        <v>0</v>
      </c>
      <c r="AG143" s="35">
        <v>0</v>
      </c>
      <c r="AH143" s="35">
        <v>0</v>
      </c>
      <c r="AI143" s="35">
        <v>0</v>
      </c>
      <c r="AJ143" s="35">
        <v>0</v>
      </c>
      <c r="AK143" s="35">
        <v>0</v>
      </c>
      <c r="AL143" s="35">
        <v>0</v>
      </c>
      <c r="AM143" s="35">
        <v>0</v>
      </c>
      <c r="AN143" s="35">
        <f t="shared" si="5"/>
        <v>1503076</v>
      </c>
      <c r="AO143" s="35">
        <v>1</v>
      </c>
      <c r="AP143" s="35">
        <v>1</v>
      </c>
      <c r="AQ143" s="35">
        <v>3</v>
      </c>
      <c r="AR143" s="76">
        <v>1503076</v>
      </c>
      <c r="AS143" s="35">
        <v>0</v>
      </c>
      <c r="AT143" s="35">
        <v>0</v>
      </c>
      <c r="AU143" s="35">
        <v>1</v>
      </c>
      <c r="AV143" s="35">
        <v>0</v>
      </c>
    </row>
    <row r="144" spans="1:48">
      <c r="A144" s="35">
        <v>6</v>
      </c>
      <c r="B144" s="35">
        <v>1397</v>
      </c>
      <c r="C144" s="35">
        <v>0</v>
      </c>
      <c r="D144" s="35">
        <v>0</v>
      </c>
      <c r="E144" s="35">
        <v>0</v>
      </c>
      <c r="F144" s="35">
        <v>0</v>
      </c>
      <c r="G144" s="35">
        <v>0</v>
      </c>
      <c r="H144" s="35">
        <v>0</v>
      </c>
      <c r="I144" s="35">
        <v>0</v>
      </c>
      <c r="J144" s="35">
        <v>1</v>
      </c>
      <c r="K144" s="35">
        <v>0</v>
      </c>
      <c r="L144" s="35">
        <v>0</v>
      </c>
      <c r="M144" s="35">
        <v>1</v>
      </c>
      <c r="N144" s="35">
        <v>1</v>
      </c>
      <c r="O144" s="35">
        <v>1</v>
      </c>
      <c r="P144" s="35">
        <v>1</v>
      </c>
      <c r="Q144" s="35">
        <v>1</v>
      </c>
      <c r="R144" s="35">
        <v>0</v>
      </c>
      <c r="S144" s="35">
        <v>0</v>
      </c>
      <c r="T144" s="35">
        <v>0</v>
      </c>
      <c r="U144" s="35">
        <v>0</v>
      </c>
      <c r="V144" s="35">
        <v>0</v>
      </c>
      <c r="W144" s="35">
        <v>0</v>
      </c>
      <c r="X144" s="35">
        <v>0</v>
      </c>
      <c r="Y144" s="35">
        <v>0</v>
      </c>
      <c r="Z144" s="35">
        <v>0</v>
      </c>
      <c r="AA144" s="35">
        <v>0</v>
      </c>
      <c r="AB144" s="35">
        <v>0</v>
      </c>
      <c r="AC144" s="35">
        <v>0</v>
      </c>
      <c r="AD144" s="35">
        <v>0</v>
      </c>
      <c r="AE144" s="35">
        <v>0</v>
      </c>
      <c r="AF144" s="35">
        <v>0</v>
      </c>
      <c r="AG144" s="35">
        <v>0</v>
      </c>
      <c r="AH144" s="35">
        <v>0</v>
      </c>
      <c r="AI144" s="35">
        <v>0</v>
      </c>
      <c r="AJ144" s="35">
        <v>0</v>
      </c>
      <c r="AK144" s="35">
        <v>0</v>
      </c>
      <c r="AL144" s="35">
        <v>0</v>
      </c>
      <c r="AM144" s="35">
        <v>0</v>
      </c>
      <c r="AN144" s="35">
        <f t="shared" si="5"/>
        <v>1951609</v>
      </c>
      <c r="AO144" s="35">
        <v>1</v>
      </c>
      <c r="AP144" s="35">
        <v>2</v>
      </c>
      <c r="AQ144" s="35">
        <v>2</v>
      </c>
      <c r="AR144" s="76">
        <v>1951609</v>
      </c>
      <c r="AS144" s="35">
        <v>0</v>
      </c>
      <c r="AT144" s="35">
        <v>0</v>
      </c>
      <c r="AU144" s="35">
        <v>1</v>
      </c>
      <c r="AV144" s="35">
        <v>0</v>
      </c>
    </row>
    <row r="145" spans="1:48">
      <c r="A145" s="35">
        <v>3</v>
      </c>
      <c r="B145" s="35">
        <v>1410</v>
      </c>
      <c r="C145" s="35">
        <v>0</v>
      </c>
      <c r="D145" s="35">
        <v>0</v>
      </c>
      <c r="E145" s="35">
        <v>0</v>
      </c>
      <c r="F145" s="35">
        <v>0</v>
      </c>
      <c r="G145" s="35">
        <v>0</v>
      </c>
      <c r="H145" s="35">
        <v>0</v>
      </c>
      <c r="I145" s="35">
        <v>0</v>
      </c>
      <c r="J145" s="35">
        <v>1</v>
      </c>
      <c r="K145" s="35">
        <v>0</v>
      </c>
      <c r="L145" s="35">
        <v>1</v>
      </c>
      <c r="M145" s="35">
        <v>1</v>
      </c>
      <c r="N145" s="35">
        <v>1</v>
      </c>
      <c r="O145" s="35">
        <v>1</v>
      </c>
      <c r="P145" s="35">
        <v>0</v>
      </c>
      <c r="Q145" s="35">
        <v>1</v>
      </c>
      <c r="R145" s="35">
        <v>0</v>
      </c>
      <c r="S145" s="35">
        <v>0</v>
      </c>
      <c r="T145" s="35">
        <v>0</v>
      </c>
      <c r="U145" s="35">
        <v>0</v>
      </c>
      <c r="V145" s="35">
        <v>0</v>
      </c>
      <c r="W145" s="35">
        <v>0</v>
      </c>
      <c r="X145" s="35">
        <v>0</v>
      </c>
      <c r="Y145" s="35">
        <v>0</v>
      </c>
      <c r="Z145" s="35">
        <v>0</v>
      </c>
      <c r="AA145" s="35">
        <v>0</v>
      </c>
      <c r="AB145" s="35">
        <v>0</v>
      </c>
      <c r="AC145" s="35">
        <v>0</v>
      </c>
      <c r="AD145" s="35">
        <v>0</v>
      </c>
      <c r="AE145" s="35">
        <v>0</v>
      </c>
      <c r="AF145" s="35">
        <v>0</v>
      </c>
      <c r="AG145" s="35">
        <v>0</v>
      </c>
      <c r="AH145" s="35">
        <v>0</v>
      </c>
      <c r="AI145" s="35">
        <v>0</v>
      </c>
      <c r="AJ145" s="35">
        <v>0</v>
      </c>
      <c r="AK145" s="35">
        <v>0</v>
      </c>
      <c r="AL145" s="35">
        <v>0</v>
      </c>
      <c r="AM145" s="35">
        <v>0</v>
      </c>
      <c r="AN145" s="35">
        <f t="shared" si="5"/>
        <v>1988100</v>
      </c>
      <c r="AO145" s="35">
        <v>1</v>
      </c>
      <c r="AP145" s="35">
        <v>2</v>
      </c>
      <c r="AQ145" s="35">
        <v>2</v>
      </c>
      <c r="AR145" s="76">
        <v>1988100</v>
      </c>
      <c r="AS145" s="35">
        <v>0</v>
      </c>
      <c r="AT145" s="35">
        <v>0</v>
      </c>
      <c r="AU145" s="35">
        <v>1</v>
      </c>
      <c r="AV145" s="35">
        <v>0</v>
      </c>
    </row>
    <row r="146" spans="1:48">
      <c r="A146" s="35">
        <v>2</v>
      </c>
      <c r="B146" s="35">
        <v>1010</v>
      </c>
      <c r="C146" s="35">
        <v>0</v>
      </c>
      <c r="D146" s="35">
        <v>0</v>
      </c>
      <c r="E146" s="35">
        <v>0</v>
      </c>
      <c r="F146" s="35">
        <v>0</v>
      </c>
      <c r="G146" s="35">
        <v>0</v>
      </c>
      <c r="H146" s="35">
        <v>0</v>
      </c>
      <c r="I146" s="35">
        <v>0</v>
      </c>
      <c r="J146" s="35">
        <v>0</v>
      </c>
      <c r="K146" s="35">
        <v>0</v>
      </c>
      <c r="L146" s="35">
        <v>0</v>
      </c>
      <c r="M146" s="35">
        <v>0</v>
      </c>
      <c r="N146" s="35">
        <v>0</v>
      </c>
      <c r="O146" s="35">
        <v>0</v>
      </c>
      <c r="P146" s="35">
        <v>0</v>
      </c>
      <c r="Q146" s="35">
        <v>0</v>
      </c>
      <c r="R146" s="35">
        <v>1</v>
      </c>
      <c r="S146" s="35">
        <v>1</v>
      </c>
      <c r="T146" s="35">
        <v>0</v>
      </c>
      <c r="U146" s="35">
        <v>0</v>
      </c>
      <c r="V146" s="35">
        <v>1</v>
      </c>
      <c r="W146" s="35">
        <v>1</v>
      </c>
      <c r="X146" s="35">
        <v>0</v>
      </c>
      <c r="Y146" s="35">
        <v>0</v>
      </c>
      <c r="Z146" s="35">
        <v>0</v>
      </c>
      <c r="AA146" s="35">
        <v>0</v>
      </c>
      <c r="AB146" s="35">
        <v>0</v>
      </c>
      <c r="AC146" s="35">
        <v>0</v>
      </c>
      <c r="AD146" s="35">
        <v>0</v>
      </c>
      <c r="AE146" s="35">
        <v>0</v>
      </c>
      <c r="AF146" s="35">
        <v>0</v>
      </c>
      <c r="AG146" s="35">
        <v>0</v>
      </c>
      <c r="AH146" s="35">
        <v>0</v>
      </c>
      <c r="AI146" s="35">
        <v>0</v>
      </c>
      <c r="AJ146" s="35">
        <v>0</v>
      </c>
      <c r="AK146" s="35">
        <v>0</v>
      </c>
      <c r="AL146" s="35">
        <v>0</v>
      </c>
      <c r="AM146" s="35">
        <v>0</v>
      </c>
      <c r="AN146" s="35">
        <f t="shared" si="5"/>
        <v>1020100</v>
      </c>
      <c r="AO146" s="35">
        <v>1</v>
      </c>
      <c r="AP146" s="35">
        <v>1</v>
      </c>
      <c r="AQ146" s="35">
        <v>2</v>
      </c>
      <c r="AR146" s="76">
        <v>1020100</v>
      </c>
      <c r="AS146" s="35">
        <v>0</v>
      </c>
      <c r="AT146" s="35">
        <v>0</v>
      </c>
      <c r="AU146" s="35">
        <v>1</v>
      </c>
      <c r="AV146" s="35">
        <v>0</v>
      </c>
    </row>
    <row r="147" spans="1:48">
      <c r="A147" s="35">
        <v>4</v>
      </c>
      <c r="B147" s="35">
        <v>1012.41</v>
      </c>
      <c r="C147" s="35">
        <v>0</v>
      </c>
      <c r="D147" s="35">
        <v>0</v>
      </c>
      <c r="E147" s="35">
        <v>0</v>
      </c>
      <c r="F147" s="35">
        <v>0</v>
      </c>
      <c r="G147" s="35">
        <v>0</v>
      </c>
      <c r="H147" s="35">
        <v>0</v>
      </c>
      <c r="I147" s="35">
        <v>0</v>
      </c>
      <c r="J147" s="35">
        <v>0</v>
      </c>
      <c r="K147" s="35">
        <v>0</v>
      </c>
      <c r="L147" s="35">
        <v>0</v>
      </c>
      <c r="M147" s="35">
        <v>0</v>
      </c>
      <c r="N147" s="35">
        <v>0</v>
      </c>
      <c r="O147" s="35">
        <v>0</v>
      </c>
      <c r="P147" s="35">
        <v>0</v>
      </c>
      <c r="Q147" s="35">
        <v>0</v>
      </c>
      <c r="R147" s="35">
        <v>1</v>
      </c>
      <c r="S147" s="35">
        <v>0</v>
      </c>
      <c r="T147" s="35">
        <v>1</v>
      </c>
      <c r="U147" s="35">
        <v>0</v>
      </c>
      <c r="V147" s="35">
        <v>1</v>
      </c>
      <c r="W147" s="35">
        <v>1</v>
      </c>
      <c r="X147" s="35">
        <v>0</v>
      </c>
      <c r="Y147" s="35">
        <v>0</v>
      </c>
      <c r="Z147" s="35">
        <v>0</v>
      </c>
      <c r="AA147" s="35">
        <v>0</v>
      </c>
      <c r="AB147" s="35">
        <v>0</v>
      </c>
      <c r="AC147" s="35">
        <v>0</v>
      </c>
      <c r="AD147" s="35">
        <v>0</v>
      </c>
      <c r="AE147" s="35">
        <v>0</v>
      </c>
      <c r="AF147" s="35">
        <v>0</v>
      </c>
      <c r="AG147" s="35">
        <v>0</v>
      </c>
      <c r="AH147" s="35">
        <v>0</v>
      </c>
      <c r="AI147" s="35">
        <v>0</v>
      </c>
      <c r="AJ147" s="35">
        <v>0</v>
      </c>
      <c r="AK147" s="35">
        <v>0</v>
      </c>
      <c r="AL147" s="35">
        <v>0</v>
      </c>
      <c r="AM147" s="35">
        <v>0</v>
      </c>
      <c r="AN147" s="35">
        <f t="shared" si="5"/>
        <v>1024974.0081</v>
      </c>
      <c r="AO147" s="35">
        <v>1</v>
      </c>
      <c r="AP147" s="35">
        <v>2</v>
      </c>
      <c r="AQ147" s="35">
        <v>1</v>
      </c>
      <c r="AR147" s="76">
        <v>1024974.0081</v>
      </c>
      <c r="AS147" s="35">
        <v>0</v>
      </c>
      <c r="AT147" s="35">
        <v>0</v>
      </c>
      <c r="AU147" s="35">
        <v>1</v>
      </c>
      <c r="AV147" s="35">
        <v>0</v>
      </c>
    </row>
    <row r="148" spans="1:48">
      <c r="A148" s="35">
        <v>3</v>
      </c>
      <c r="B148" s="35">
        <v>1041.4099999999999</v>
      </c>
      <c r="C148" s="35">
        <v>0</v>
      </c>
      <c r="D148" s="35">
        <v>0</v>
      </c>
      <c r="E148" s="35">
        <v>0</v>
      </c>
      <c r="F148" s="35">
        <v>0</v>
      </c>
      <c r="G148" s="35">
        <v>0</v>
      </c>
      <c r="H148" s="35">
        <v>0</v>
      </c>
      <c r="I148" s="35">
        <v>0</v>
      </c>
      <c r="J148" s="35">
        <v>0</v>
      </c>
      <c r="K148" s="35">
        <v>0</v>
      </c>
      <c r="L148" s="35">
        <v>0</v>
      </c>
      <c r="M148" s="35">
        <v>0</v>
      </c>
      <c r="N148" s="35">
        <v>0</v>
      </c>
      <c r="O148" s="35">
        <v>0</v>
      </c>
      <c r="P148" s="35">
        <v>0</v>
      </c>
      <c r="Q148" s="35">
        <v>0</v>
      </c>
      <c r="R148" s="35">
        <v>1</v>
      </c>
      <c r="S148" s="35">
        <v>1</v>
      </c>
      <c r="T148" s="35">
        <v>1</v>
      </c>
      <c r="U148" s="35">
        <v>0</v>
      </c>
      <c r="V148" s="35">
        <v>1</v>
      </c>
      <c r="W148" s="35">
        <v>0</v>
      </c>
      <c r="X148" s="35">
        <v>0</v>
      </c>
      <c r="Y148" s="35">
        <v>0</v>
      </c>
      <c r="Z148" s="35">
        <v>0</v>
      </c>
      <c r="AA148" s="35">
        <v>0</v>
      </c>
      <c r="AB148" s="35">
        <v>0</v>
      </c>
      <c r="AC148" s="35">
        <v>0</v>
      </c>
      <c r="AD148" s="35">
        <v>0</v>
      </c>
      <c r="AE148" s="35">
        <v>0</v>
      </c>
      <c r="AF148" s="35">
        <v>0</v>
      </c>
      <c r="AG148" s="35">
        <v>0</v>
      </c>
      <c r="AH148" s="35">
        <v>0</v>
      </c>
      <c r="AI148" s="35">
        <v>0</v>
      </c>
      <c r="AJ148" s="35">
        <v>0</v>
      </c>
      <c r="AK148" s="35">
        <v>0</v>
      </c>
      <c r="AL148" s="35">
        <v>0</v>
      </c>
      <c r="AM148" s="35">
        <v>0</v>
      </c>
      <c r="AN148" s="35">
        <f t="shared" si="5"/>
        <v>1084534.7880999998</v>
      </c>
      <c r="AO148" s="35">
        <v>1</v>
      </c>
      <c r="AP148" s="35">
        <v>1</v>
      </c>
      <c r="AQ148" s="35">
        <v>2</v>
      </c>
      <c r="AR148" s="76">
        <v>1084534.7880999998</v>
      </c>
      <c r="AS148" s="35">
        <v>0</v>
      </c>
      <c r="AT148" s="35">
        <v>0</v>
      </c>
      <c r="AU148" s="35">
        <v>1</v>
      </c>
      <c r="AV148" s="35">
        <v>0</v>
      </c>
    </row>
    <row r="149" spans="1:48">
      <c r="A149" s="35">
        <v>3</v>
      </c>
      <c r="B149" s="35">
        <v>1050</v>
      </c>
      <c r="C149" s="35">
        <v>0</v>
      </c>
      <c r="D149" s="35">
        <v>0</v>
      </c>
      <c r="E149" s="35">
        <v>0</v>
      </c>
      <c r="F149" s="35">
        <v>0</v>
      </c>
      <c r="G149" s="35">
        <v>0</v>
      </c>
      <c r="H149" s="35">
        <v>0</v>
      </c>
      <c r="I149" s="35">
        <v>0</v>
      </c>
      <c r="J149" s="35">
        <v>0</v>
      </c>
      <c r="K149" s="35">
        <v>0</v>
      </c>
      <c r="L149" s="35">
        <v>0</v>
      </c>
      <c r="M149" s="35">
        <v>0</v>
      </c>
      <c r="N149" s="35">
        <v>0</v>
      </c>
      <c r="O149" s="35">
        <v>0</v>
      </c>
      <c r="P149" s="35">
        <v>0</v>
      </c>
      <c r="Q149" s="35">
        <v>0</v>
      </c>
      <c r="R149" s="35">
        <v>1</v>
      </c>
      <c r="S149" s="35">
        <v>0</v>
      </c>
      <c r="T149" s="35">
        <v>0</v>
      </c>
      <c r="U149" s="35">
        <v>1</v>
      </c>
      <c r="V149" s="35">
        <v>1</v>
      </c>
      <c r="W149" s="35">
        <v>1</v>
      </c>
      <c r="X149" s="35">
        <v>0</v>
      </c>
      <c r="Y149" s="35">
        <v>0</v>
      </c>
      <c r="Z149" s="35">
        <v>0</v>
      </c>
      <c r="AA149" s="35">
        <v>0</v>
      </c>
      <c r="AB149" s="35">
        <v>0</v>
      </c>
      <c r="AC149" s="35">
        <v>0</v>
      </c>
      <c r="AD149" s="35">
        <v>0</v>
      </c>
      <c r="AE149" s="35">
        <v>0</v>
      </c>
      <c r="AF149" s="35">
        <v>0</v>
      </c>
      <c r="AG149" s="35">
        <v>0</v>
      </c>
      <c r="AH149" s="35">
        <v>0</v>
      </c>
      <c r="AI149" s="35">
        <v>0</v>
      </c>
      <c r="AJ149" s="35">
        <v>0</v>
      </c>
      <c r="AK149" s="35">
        <v>0</v>
      </c>
      <c r="AL149" s="35">
        <v>0</v>
      </c>
      <c r="AM149" s="35">
        <v>0</v>
      </c>
      <c r="AN149" s="35">
        <f t="shared" si="5"/>
        <v>1102500</v>
      </c>
      <c r="AO149" s="35">
        <v>1</v>
      </c>
      <c r="AP149" s="35">
        <v>2</v>
      </c>
      <c r="AQ149" s="35">
        <v>1</v>
      </c>
      <c r="AR149" s="76">
        <v>1102500</v>
      </c>
      <c r="AS149" s="35">
        <v>0</v>
      </c>
      <c r="AT149" s="35">
        <v>0</v>
      </c>
      <c r="AU149" s="35">
        <v>1</v>
      </c>
      <c r="AV149" s="35">
        <v>0</v>
      </c>
    </row>
    <row r="150" spans="1:48">
      <c r="A150" s="35">
        <v>5</v>
      </c>
      <c r="B150" s="35">
        <v>1052.4099999999999</v>
      </c>
      <c r="C150" s="35">
        <v>0</v>
      </c>
      <c r="D150" s="35">
        <v>0</v>
      </c>
      <c r="E150" s="35">
        <v>0</v>
      </c>
      <c r="F150" s="35">
        <v>0</v>
      </c>
      <c r="G150" s="35">
        <v>0</v>
      </c>
      <c r="H150" s="35">
        <v>0</v>
      </c>
      <c r="I150" s="35">
        <v>0</v>
      </c>
      <c r="J150" s="35">
        <v>0</v>
      </c>
      <c r="K150" s="35">
        <v>0</v>
      </c>
      <c r="L150" s="35">
        <v>0</v>
      </c>
      <c r="M150" s="35">
        <v>0</v>
      </c>
      <c r="N150" s="35">
        <v>0</v>
      </c>
      <c r="O150" s="35">
        <v>0</v>
      </c>
      <c r="P150" s="35">
        <v>0</v>
      </c>
      <c r="Q150" s="35">
        <v>0</v>
      </c>
      <c r="R150" s="35">
        <v>1</v>
      </c>
      <c r="S150" s="35">
        <v>1</v>
      </c>
      <c r="T150" s="35">
        <v>0</v>
      </c>
      <c r="U150" s="35">
        <v>1</v>
      </c>
      <c r="V150" s="35">
        <v>1</v>
      </c>
      <c r="W150" s="35">
        <v>0</v>
      </c>
      <c r="X150" s="35">
        <v>0</v>
      </c>
      <c r="Y150" s="35">
        <v>0</v>
      </c>
      <c r="Z150" s="35">
        <v>0</v>
      </c>
      <c r="AA150" s="35">
        <v>0</v>
      </c>
      <c r="AB150" s="35">
        <v>0</v>
      </c>
      <c r="AC150" s="35">
        <v>0</v>
      </c>
      <c r="AD150" s="35">
        <v>0</v>
      </c>
      <c r="AE150" s="35">
        <v>0</v>
      </c>
      <c r="AF150" s="35">
        <v>0</v>
      </c>
      <c r="AG150" s="35">
        <v>0</v>
      </c>
      <c r="AH150" s="35">
        <v>0</v>
      </c>
      <c r="AI150" s="35">
        <v>0</v>
      </c>
      <c r="AJ150" s="35">
        <v>0</v>
      </c>
      <c r="AK150" s="35">
        <v>0</v>
      </c>
      <c r="AL150" s="35">
        <v>0</v>
      </c>
      <c r="AM150" s="35">
        <v>0</v>
      </c>
      <c r="AN150" s="35">
        <f t="shared" si="5"/>
        <v>1107566.8080999998</v>
      </c>
      <c r="AO150" s="35">
        <v>1</v>
      </c>
      <c r="AP150" s="35">
        <v>1</v>
      </c>
      <c r="AQ150" s="35">
        <v>2</v>
      </c>
      <c r="AR150" s="76">
        <v>1107566.8080999998</v>
      </c>
      <c r="AS150" s="35">
        <v>0</v>
      </c>
      <c r="AT150" s="35">
        <v>0</v>
      </c>
      <c r="AU150" s="35">
        <v>1</v>
      </c>
      <c r="AV150" s="35">
        <v>0</v>
      </c>
    </row>
    <row r="151" spans="1:48">
      <c r="A151" s="35">
        <v>4</v>
      </c>
      <c r="B151" s="35">
        <v>1081.4099999999999</v>
      </c>
      <c r="C151" s="35">
        <v>0</v>
      </c>
      <c r="D151" s="35">
        <v>0</v>
      </c>
      <c r="E151" s="35">
        <v>0</v>
      </c>
      <c r="F151" s="35">
        <v>0</v>
      </c>
      <c r="G151" s="35">
        <v>0</v>
      </c>
      <c r="H151" s="35">
        <v>0</v>
      </c>
      <c r="I151" s="35">
        <v>0</v>
      </c>
      <c r="J151" s="35">
        <v>0</v>
      </c>
      <c r="K151" s="35">
        <v>0</v>
      </c>
      <c r="L151" s="35">
        <v>0</v>
      </c>
      <c r="M151" s="35">
        <v>0</v>
      </c>
      <c r="N151" s="35">
        <v>0</v>
      </c>
      <c r="O151" s="35">
        <v>0</v>
      </c>
      <c r="P151" s="35">
        <v>0</v>
      </c>
      <c r="Q151" s="35">
        <v>0</v>
      </c>
      <c r="R151" s="35">
        <v>1</v>
      </c>
      <c r="S151" s="35">
        <v>0</v>
      </c>
      <c r="T151" s="35">
        <v>1</v>
      </c>
      <c r="U151" s="35">
        <v>1</v>
      </c>
      <c r="V151" s="35">
        <v>1</v>
      </c>
      <c r="W151" s="35">
        <v>0</v>
      </c>
      <c r="X151" s="35">
        <v>0</v>
      </c>
      <c r="Y151" s="35">
        <v>0</v>
      </c>
      <c r="Z151" s="35">
        <v>0</v>
      </c>
      <c r="AA151" s="35">
        <v>0</v>
      </c>
      <c r="AB151" s="35">
        <v>0</v>
      </c>
      <c r="AC151" s="35">
        <v>0</v>
      </c>
      <c r="AD151" s="35">
        <v>0</v>
      </c>
      <c r="AE151" s="35">
        <v>0</v>
      </c>
      <c r="AF151" s="35">
        <v>0</v>
      </c>
      <c r="AG151" s="35">
        <v>0</v>
      </c>
      <c r="AH151" s="35">
        <v>0</v>
      </c>
      <c r="AI151" s="35">
        <v>0</v>
      </c>
      <c r="AJ151" s="35">
        <v>0</v>
      </c>
      <c r="AK151" s="35">
        <v>0</v>
      </c>
      <c r="AL151" s="35">
        <v>0</v>
      </c>
      <c r="AM151" s="35">
        <v>0</v>
      </c>
      <c r="AN151" s="35">
        <f t="shared" si="5"/>
        <v>1169447.5880999996</v>
      </c>
      <c r="AO151" s="35">
        <v>1</v>
      </c>
      <c r="AP151" s="35">
        <v>2</v>
      </c>
      <c r="AQ151" s="35">
        <v>1</v>
      </c>
      <c r="AR151" s="76">
        <v>1169447.5880999996</v>
      </c>
      <c r="AS151" s="35">
        <v>0</v>
      </c>
      <c r="AT151" s="35">
        <v>0</v>
      </c>
      <c r="AU151" s="35">
        <v>1</v>
      </c>
      <c r="AV151" s="35">
        <v>0</v>
      </c>
    </row>
    <row r="152" spans="1:48">
      <c r="A152" s="35">
        <v>2</v>
      </c>
      <c r="B152" s="35">
        <v>1030</v>
      </c>
      <c r="C152" s="35">
        <v>0</v>
      </c>
      <c r="D152" s="35">
        <v>0</v>
      </c>
      <c r="E152" s="35">
        <v>0</v>
      </c>
      <c r="F152" s="35">
        <v>0</v>
      </c>
      <c r="G152" s="35">
        <v>0</v>
      </c>
      <c r="H152" s="35">
        <v>0</v>
      </c>
      <c r="I152" s="35">
        <v>0</v>
      </c>
      <c r="J152" s="35">
        <v>0</v>
      </c>
      <c r="K152" s="35">
        <v>0</v>
      </c>
      <c r="L152" s="35">
        <v>0</v>
      </c>
      <c r="M152" s="35">
        <v>0</v>
      </c>
      <c r="N152" s="35">
        <v>0</v>
      </c>
      <c r="O152" s="35">
        <v>0</v>
      </c>
      <c r="P152" s="35">
        <v>0</v>
      </c>
      <c r="Q152" s="35">
        <v>0</v>
      </c>
      <c r="R152" s="35">
        <v>1</v>
      </c>
      <c r="S152" s="35">
        <v>1</v>
      </c>
      <c r="T152" s="35">
        <v>0</v>
      </c>
      <c r="U152" s="35">
        <v>0</v>
      </c>
      <c r="V152" s="35">
        <v>1</v>
      </c>
      <c r="W152" s="35">
        <v>1</v>
      </c>
      <c r="X152" s="35">
        <v>1</v>
      </c>
      <c r="Y152" s="35">
        <v>0</v>
      </c>
      <c r="Z152" s="35">
        <v>0</v>
      </c>
      <c r="AA152" s="35">
        <v>0</v>
      </c>
      <c r="AB152" s="35">
        <v>0</v>
      </c>
      <c r="AC152" s="35">
        <v>0</v>
      </c>
      <c r="AD152" s="35">
        <v>0</v>
      </c>
      <c r="AE152" s="35">
        <v>0</v>
      </c>
      <c r="AF152" s="35">
        <v>0</v>
      </c>
      <c r="AG152" s="35">
        <v>0</v>
      </c>
      <c r="AH152" s="35">
        <v>0</v>
      </c>
      <c r="AI152" s="35">
        <v>0</v>
      </c>
      <c r="AJ152" s="35">
        <v>0</v>
      </c>
      <c r="AK152" s="35">
        <v>0</v>
      </c>
      <c r="AL152" s="35">
        <v>0</v>
      </c>
      <c r="AM152" s="35">
        <v>0</v>
      </c>
      <c r="AN152" s="35">
        <f t="shared" si="5"/>
        <v>1060900</v>
      </c>
      <c r="AO152" s="35">
        <v>1</v>
      </c>
      <c r="AP152" s="35">
        <v>1</v>
      </c>
      <c r="AQ152" s="35">
        <v>2</v>
      </c>
      <c r="AR152" s="76">
        <v>1060900</v>
      </c>
      <c r="AS152" s="35">
        <v>0</v>
      </c>
      <c r="AT152" s="35">
        <v>0</v>
      </c>
      <c r="AU152" s="35">
        <v>1</v>
      </c>
      <c r="AV152" s="35">
        <v>0</v>
      </c>
    </row>
    <row r="153" spans="1:48">
      <c r="A153" s="35">
        <v>3</v>
      </c>
      <c r="B153" s="35">
        <v>1032.4099999999999</v>
      </c>
      <c r="C153" s="35">
        <v>0</v>
      </c>
      <c r="D153" s="35">
        <v>0</v>
      </c>
      <c r="E153" s="35">
        <v>0</v>
      </c>
      <c r="F153" s="35">
        <v>0</v>
      </c>
      <c r="G153" s="35">
        <v>0</v>
      </c>
      <c r="H153" s="35">
        <v>0</v>
      </c>
      <c r="I153" s="35">
        <v>0</v>
      </c>
      <c r="J153" s="35">
        <v>0</v>
      </c>
      <c r="K153" s="35">
        <v>0</v>
      </c>
      <c r="L153" s="35">
        <v>0</v>
      </c>
      <c r="M153" s="35">
        <v>0</v>
      </c>
      <c r="N153" s="35">
        <v>0</v>
      </c>
      <c r="O153" s="35">
        <v>0</v>
      </c>
      <c r="P153" s="35">
        <v>0</v>
      </c>
      <c r="Q153" s="35">
        <v>0</v>
      </c>
      <c r="R153" s="35">
        <v>1</v>
      </c>
      <c r="S153" s="35">
        <v>0</v>
      </c>
      <c r="T153" s="35">
        <v>1</v>
      </c>
      <c r="U153" s="35">
        <v>0</v>
      </c>
      <c r="V153" s="35">
        <v>1</v>
      </c>
      <c r="W153" s="35">
        <v>1</v>
      </c>
      <c r="X153" s="35">
        <v>1</v>
      </c>
      <c r="Y153" s="35">
        <v>0</v>
      </c>
      <c r="Z153" s="35">
        <v>0</v>
      </c>
      <c r="AA153" s="35">
        <v>0</v>
      </c>
      <c r="AB153" s="35">
        <v>0</v>
      </c>
      <c r="AC153" s="35">
        <v>0</v>
      </c>
      <c r="AD153" s="35">
        <v>0</v>
      </c>
      <c r="AE153" s="35">
        <v>0</v>
      </c>
      <c r="AF153" s="35">
        <v>0</v>
      </c>
      <c r="AG153" s="35">
        <v>0</v>
      </c>
      <c r="AH153" s="35">
        <v>0</v>
      </c>
      <c r="AI153" s="35">
        <v>0</v>
      </c>
      <c r="AJ153" s="35">
        <v>0</v>
      </c>
      <c r="AK153" s="35">
        <v>0</v>
      </c>
      <c r="AL153" s="35">
        <v>0</v>
      </c>
      <c r="AM153" s="35">
        <v>0</v>
      </c>
      <c r="AN153" s="35">
        <f t="shared" si="5"/>
        <v>1065870.4080999997</v>
      </c>
      <c r="AO153" s="35">
        <v>1</v>
      </c>
      <c r="AP153" s="35">
        <v>2</v>
      </c>
      <c r="AQ153" s="35">
        <v>1</v>
      </c>
      <c r="AR153" s="76">
        <v>1065870.4080999997</v>
      </c>
      <c r="AS153" s="35">
        <v>0</v>
      </c>
      <c r="AT153" s="35">
        <v>0</v>
      </c>
      <c r="AU153" s="35">
        <v>1</v>
      </c>
      <c r="AV153" s="35">
        <v>0</v>
      </c>
    </row>
    <row r="154" spans="1:48">
      <c r="A154" s="35">
        <v>2</v>
      </c>
      <c r="B154" s="35">
        <v>1061.4099999999999</v>
      </c>
      <c r="C154" s="35">
        <v>0</v>
      </c>
      <c r="D154" s="35">
        <v>0</v>
      </c>
      <c r="E154" s="35">
        <v>0</v>
      </c>
      <c r="F154" s="35">
        <v>0</v>
      </c>
      <c r="G154" s="35">
        <v>0</v>
      </c>
      <c r="H154" s="35">
        <v>0</v>
      </c>
      <c r="I154" s="35">
        <v>0</v>
      </c>
      <c r="J154" s="35">
        <v>0</v>
      </c>
      <c r="K154" s="35">
        <v>0</v>
      </c>
      <c r="L154" s="35">
        <v>0</v>
      </c>
      <c r="M154" s="35">
        <v>0</v>
      </c>
      <c r="N154" s="35">
        <v>0</v>
      </c>
      <c r="O154" s="35">
        <v>0</v>
      </c>
      <c r="P154" s="35">
        <v>0</v>
      </c>
      <c r="Q154" s="35">
        <v>0</v>
      </c>
      <c r="R154" s="35">
        <v>1</v>
      </c>
      <c r="S154" s="35">
        <v>1</v>
      </c>
      <c r="T154" s="35">
        <v>1</v>
      </c>
      <c r="U154" s="35">
        <v>0</v>
      </c>
      <c r="V154" s="35">
        <v>1</v>
      </c>
      <c r="W154" s="35">
        <v>0</v>
      </c>
      <c r="X154" s="35">
        <v>1</v>
      </c>
      <c r="Y154" s="35">
        <v>0</v>
      </c>
      <c r="Z154" s="35">
        <v>0</v>
      </c>
      <c r="AA154" s="35">
        <v>0</v>
      </c>
      <c r="AB154" s="35">
        <v>0</v>
      </c>
      <c r="AC154" s="35">
        <v>0</v>
      </c>
      <c r="AD154" s="35">
        <v>0</v>
      </c>
      <c r="AE154" s="35">
        <v>0</v>
      </c>
      <c r="AF154" s="35">
        <v>0</v>
      </c>
      <c r="AG154" s="35">
        <v>0</v>
      </c>
      <c r="AH154" s="35">
        <v>0</v>
      </c>
      <c r="AI154" s="35">
        <v>0</v>
      </c>
      <c r="AJ154" s="35">
        <v>0</v>
      </c>
      <c r="AK154" s="35">
        <v>0</v>
      </c>
      <c r="AL154" s="35">
        <v>0</v>
      </c>
      <c r="AM154" s="35">
        <v>0</v>
      </c>
      <c r="AN154" s="35">
        <f t="shared" si="5"/>
        <v>1126591.1880999997</v>
      </c>
      <c r="AO154" s="35">
        <v>1</v>
      </c>
      <c r="AP154" s="35">
        <v>1</v>
      </c>
      <c r="AQ154" s="35">
        <v>2</v>
      </c>
      <c r="AR154" s="76">
        <v>1126591.1880999997</v>
      </c>
      <c r="AS154" s="35">
        <v>0</v>
      </c>
      <c r="AT154" s="35">
        <v>0</v>
      </c>
      <c r="AU154" s="35">
        <v>1</v>
      </c>
      <c r="AV154" s="35">
        <v>0</v>
      </c>
    </row>
    <row r="155" spans="1:48">
      <c r="A155" s="35">
        <v>2</v>
      </c>
      <c r="B155" s="35">
        <v>1070</v>
      </c>
      <c r="C155" s="35">
        <v>0</v>
      </c>
      <c r="D155" s="35">
        <v>0</v>
      </c>
      <c r="E155" s="35">
        <v>0</v>
      </c>
      <c r="F155" s="35">
        <v>0</v>
      </c>
      <c r="G155" s="35">
        <v>0</v>
      </c>
      <c r="H155" s="35">
        <v>0</v>
      </c>
      <c r="I155" s="35">
        <v>0</v>
      </c>
      <c r="J155" s="35">
        <v>0</v>
      </c>
      <c r="K155" s="35">
        <v>0</v>
      </c>
      <c r="L155" s="35">
        <v>0</v>
      </c>
      <c r="M155" s="35">
        <v>0</v>
      </c>
      <c r="N155" s="35">
        <v>0</v>
      </c>
      <c r="O155" s="35">
        <v>0</v>
      </c>
      <c r="P155" s="35">
        <v>0</v>
      </c>
      <c r="Q155" s="35">
        <v>0</v>
      </c>
      <c r="R155" s="35">
        <v>1</v>
      </c>
      <c r="S155" s="35">
        <v>0</v>
      </c>
      <c r="T155" s="35">
        <v>0</v>
      </c>
      <c r="U155" s="35">
        <v>1</v>
      </c>
      <c r="V155" s="35">
        <v>1</v>
      </c>
      <c r="W155" s="35">
        <v>1</v>
      </c>
      <c r="X155" s="35">
        <v>1</v>
      </c>
      <c r="Y155" s="35">
        <v>0</v>
      </c>
      <c r="Z155" s="35">
        <v>0</v>
      </c>
      <c r="AA155" s="35">
        <v>0</v>
      </c>
      <c r="AB155" s="35">
        <v>0</v>
      </c>
      <c r="AC155" s="35">
        <v>0</v>
      </c>
      <c r="AD155" s="35">
        <v>0</v>
      </c>
      <c r="AE155" s="35">
        <v>0</v>
      </c>
      <c r="AF155" s="35">
        <v>0</v>
      </c>
      <c r="AG155" s="35">
        <v>0</v>
      </c>
      <c r="AH155" s="35">
        <v>0</v>
      </c>
      <c r="AI155" s="35">
        <v>0</v>
      </c>
      <c r="AJ155" s="35">
        <v>0</v>
      </c>
      <c r="AK155" s="35">
        <v>0</v>
      </c>
      <c r="AL155" s="35">
        <v>0</v>
      </c>
      <c r="AM155" s="35">
        <v>0</v>
      </c>
      <c r="AN155" s="35">
        <f t="shared" si="5"/>
        <v>1144900</v>
      </c>
      <c r="AO155" s="35">
        <v>1</v>
      </c>
      <c r="AP155" s="35">
        <v>2</v>
      </c>
      <c r="AQ155" s="35">
        <v>1</v>
      </c>
      <c r="AR155" s="76">
        <v>1144900</v>
      </c>
      <c r="AS155" s="35">
        <v>0</v>
      </c>
      <c r="AT155" s="35">
        <v>0</v>
      </c>
      <c r="AU155" s="35">
        <v>1</v>
      </c>
      <c r="AV155" s="35">
        <v>0</v>
      </c>
    </row>
    <row r="156" spans="1:48">
      <c r="A156" s="35">
        <v>4</v>
      </c>
      <c r="B156" s="35">
        <v>1072.4099999999999</v>
      </c>
      <c r="C156" s="35">
        <v>0</v>
      </c>
      <c r="D156" s="35">
        <v>0</v>
      </c>
      <c r="E156" s="35">
        <v>0</v>
      </c>
      <c r="F156" s="35">
        <v>0</v>
      </c>
      <c r="G156" s="35">
        <v>0</v>
      </c>
      <c r="H156" s="35">
        <v>0</v>
      </c>
      <c r="I156" s="35">
        <v>0</v>
      </c>
      <c r="J156" s="35">
        <v>0</v>
      </c>
      <c r="K156" s="35">
        <v>0</v>
      </c>
      <c r="L156" s="35">
        <v>0</v>
      </c>
      <c r="M156" s="35">
        <v>0</v>
      </c>
      <c r="N156" s="35">
        <v>0</v>
      </c>
      <c r="O156" s="35">
        <v>0</v>
      </c>
      <c r="P156" s="35">
        <v>0</v>
      </c>
      <c r="Q156" s="35">
        <v>0</v>
      </c>
      <c r="R156" s="35">
        <v>1</v>
      </c>
      <c r="S156" s="35">
        <v>1</v>
      </c>
      <c r="T156" s="35">
        <v>0</v>
      </c>
      <c r="U156" s="35">
        <v>1</v>
      </c>
      <c r="V156" s="35">
        <v>1</v>
      </c>
      <c r="W156" s="35">
        <v>0</v>
      </c>
      <c r="X156" s="35">
        <v>1</v>
      </c>
      <c r="Y156" s="35">
        <v>0</v>
      </c>
      <c r="Z156" s="35">
        <v>0</v>
      </c>
      <c r="AA156" s="35">
        <v>0</v>
      </c>
      <c r="AB156" s="35">
        <v>0</v>
      </c>
      <c r="AC156" s="35">
        <v>0</v>
      </c>
      <c r="AD156" s="35">
        <v>0</v>
      </c>
      <c r="AE156" s="35">
        <v>0</v>
      </c>
      <c r="AF156" s="35">
        <v>0</v>
      </c>
      <c r="AG156" s="35">
        <v>0</v>
      </c>
      <c r="AH156" s="35">
        <v>0</v>
      </c>
      <c r="AI156" s="35">
        <v>0</v>
      </c>
      <c r="AJ156" s="35">
        <v>0</v>
      </c>
      <c r="AK156" s="35">
        <v>0</v>
      </c>
      <c r="AL156" s="35">
        <v>0</v>
      </c>
      <c r="AM156" s="35">
        <v>0</v>
      </c>
      <c r="AN156" s="35">
        <f t="shared" si="5"/>
        <v>1150063.2080999997</v>
      </c>
      <c r="AO156" s="35">
        <v>1</v>
      </c>
      <c r="AP156" s="35">
        <v>1</v>
      </c>
      <c r="AQ156" s="35">
        <v>2</v>
      </c>
      <c r="AR156" s="76">
        <v>1150063.2080999997</v>
      </c>
      <c r="AS156" s="35">
        <v>0</v>
      </c>
      <c r="AT156" s="35">
        <v>0</v>
      </c>
      <c r="AU156" s="35">
        <v>1</v>
      </c>
      <c r="AV156" s="35">
        <v>0</v>
      </c>
    </row>
    <row r="157" spans="1:48">
      <c r="A157" s="35">
        <v>3</v>
      </c>
      <c r="B157" s="35">
        <v>1101.4099999999999</v>
      </c>
      <c r="C157" s="35">
        <v>0</v>
      </c>
      <c r="D157" s="35">
        <v>0</v>
      </c>
      <c r="E157" s="35">
        <v>0</v>
      </c>
      <c r="F157" s="35">
        <v>0</v>
      </c>
      <c r="G157" s="35">
        <v>0</v>
      </c>
      <c r="H157" s="35">
        <v>0</v>
      </c>
      <c r="I157" s="35">
        <v>0</v>
      </c>
      <c r="J157" s="35">
        <v>0</v>
      </c>
      <c r="K157" s="35">
        <v>0</v>
      </c>
      <c r="L157" s="35">
        <v>0</v>
      </c>
      <c r="M157" s="35">
        <v>0</v>
      </c>
      <c r="N157" s="35">
        <v>0</v>
      </c>
      <c r="O157" s="35">
        <v>0</v>
      </c>
      <c r="P157" s="35">
        <v>0</v>
      </c>
      <c r="Q157" s="35">
        <v>0</v>
      </c>
      <c r="R157" s="35">
        <v>1</v>
      </c>
      <c r="S157" s="35">
        <v>0</v>
      </c>
      <c r="T157" s="35">
        <v>1</v>
      </c>
      <c r="U157" s="35">
        <v>1</v>
      </c>
      <c r="V157" s="35">
        <v>1</v>
      </c>
      <c r="W157" s="35">
        <v>0</v>
      </c>
      <c r="X157" s="35">
        <v>1</v>
      </c>
      <c r="Y157" s="35">
        <v>0</v>
      </c>
      <c r="Z157" s="35">
        <v>0</v>
      </c>
      <c r="AA157" s="35">
        <v>0</v>
      </c>
      <c r="AB157" s="35">
        <v>0</v>
      </c>
      <c r="AC157" s="35">
        <v>0</v>
      </c>
      <c r="AD157" s="35">
        <v>0</v>
      </c>
      <c r="AE157" s="35">
        <v>0</v>
      </c>
      <c r="AF157" s="35">
        <v>0</v>
      </c>
      <c r="AG157" s="35">
        <v>0</v>
      </c>
      <c r="AH157" s="35">
        <v>0</v>
      </c>
      <c r="AI157" s="35">
        <v>0</v>
      </c>
      <c r="AJ157" s="35">
        <v>0</v>
      </c>
      <c r="AK157" s="35">
        <v>0</v>
      </c>
      <c r="AL157" s="35">
        <v>0</v>
      </c>
      <c r="AM157" s="35">
        <v>0</v>
      </c>
      <c r="AN157" s="35">
        <f t="shared" si="5"/>
        <v>1213103.9880999997</v>
      </c>
      <c r="AO157" s="35">
        <v>1</v>
      </c>
      <c r="AP157" s="35">
        <v>2</v>
      </c>
      <c r="AQ157" s="35">
        <v>1</v>
      </c>
      <c r="AR157" s="76">
        <v>1213103.9880999997</v>
      </c>
      <c r="AS157" s="35">
        <v>0</v>
      </c>
      <c r="AT157" s="35">
        <v>0</v>
      </c>
      <c r="AU157" s="35">
        <v>1</v>
      </c>
      <c r="AV157" s="35">
        <v>0</v>
      </c>
    </row>
    <row r="158" spans="1:48">
      <c r="A158" s="35">
        <v>3</v>
      </c>
      <c r="B158" s="35">
        <v>1044.4000000000001</v>
      </c>
      <c r="C158" s="35">
        <v>0</v>
      </c>
      <c r="D158" s="35">
        <v>0</v>
      </c>
      <c r="E158" s="35">
        <v>0</v>
      </c>
      <c r="F158" s="35">
        <v>0</v>
      </c>
      <c r="G158" s="35">
        <v>0</v>
      </c>
      <c r="H158" s="35">
        <v>0</v>
      </c>
      <c r="I158" s="35">
        <v>0</v>
      </c>
      <c r="J158" s="35">
        <v>0</v>
      </c>
      <c r="K158" s="35">
        <v>0</v>
      </c>
      <c r="L158" s="35">
        <v>0</v>
      </c>
      <c r="M158" s="35">
        <v>0</v>
      </c>
      <c r="N158" s="35">
        <v>0</v>
      </c>
      <c r="O158" s="35">
        <v>0</v>
      </c>
      <c r="P158" s="35">
        <v>0</v>
      </c>
      <c r="Q158" s="35">
        <v>0</v>
      </c>
      <c r="R158" s="35">
        <v>0</v>
      </c>
      <c r="S158" s="35">
        <v>0</v>
      </c>
      <c r="T158" s="35">
        <v>0</v>
      </c>
      <c r="U158" s="35">
        <v>0</v>
      </c>
      <c r="V158" s="35">
        <v>0</v>
      </c>
      <c r="W158" s="35">
        <v>0</v>
      </c>
      <c r="X158" s="35">
        <v>0</v>
      </c>
      <c r="Y158" s="35">
        <v>1</v>
      </c>
      <c r="Z158" s="35">
        <v>0</v>
      </c>
      <c r="AA158" s="35">
        <v>1</v>
      </c>
      <c r="AB158" s="35">
        <v>1</v>
      </c>
      <c r="AC158" s="35">
        <v>0</v>
      </c>
      <c r="AD158" s="35">
        <v>0</v>
      </c>
      <c r="AE158" s="35">
        <v>0</v>
      </c>
      <c r="AF158" s="35">
        <v>0</v>
      </c>
      <c r="AG158" s="35">
        <v>0</v>
      </c>
      <c r="AH158" s="35">
        <v>0</v>
      </c>
      <c r="AI158" s="35">
        <v>0</v>
      </c>
      <c r="AJ158" s="35">
        <v>0</v>
      </c>
      <c r="AK158" s="35">
        <v>0</v>
      </c>
      <c r="AL158" s="35">
        <v>0</v>
      </c>
      <c r="AM158" s="35">
        <v>0</v>
      </c>
      <c r="AN158" s="35">
        <f t="shared" si="5"/>
        <v>1090771.3600000001</v>
      </c>
      <c r="AO158" s="35">
        <v>1</v>
      </c>
      <c r="AP158" s="35">
        <v>1</v>
      </c>
      <c r="AQ158" s="35">
        <v>1</v>
      </c>
      <c r="AR158" s="76">
        <v>1090771.3600000001</v>
      </c>
      <c r="AS158" s="35">
        <v>0</v>
      </c>
      <c r="AT158" s="35">
        <v>0</v>
      </c>
      <c r="AU158" s="35">
        <v>1</v>
      </c>
      <c r="AV158" s="35">
        <v>0</v>
      </c>
    </row>
    <row r="159" spans="1:48">
      <c r="A159" s="35">
        <v>3</v>
      </c>
      <c r="B159" s="35">
        <v>1087.3899999999999</v>
      </c>
      <c r="C159" s="35">
        <v>0</v>
      </c>
      <c r="D159" s="35">
        <v>0</v>
      </c>
      <c r="E159" s="35">
        <v>0</v>
      </c>
      <c r="F159" s="35">
        <v>0</v>
      </c>
      <c r="G159" s="35">
        <v>0</v>
      </c>
      <c r="H159" s="35">
        <v>0</v>
      </c>
      <c r="I159" s="35">
        <v>0</v>
      </c>
      <c r="J159" s="35">
        <v>0</v>
      </c>
      <c r="K159" s="35">
        <v>0</v>
      </c>
      <c r="L159" s="35">
        <v>0</v>
      </c>
      <c r="M159" s="35">
        <v>0</v>
      </c>
      <c r="N159" s="35">
        <v>0</v>
      </c>
      <c r="O159" s="35">
        <v>0</v>
      </c>
      <c r="P159" s="35">
        <v>0</v>
      </c>
      <c r="Q159" s="35">
        <v>0</v>
      </c>
      <c r="R159" s="35">
        <v>0</v>
      </c>
      <c r="S159" s="35">
        <v>0</v>
      </c>
      <c r="T159" s="35">
        <v>0</v>
      </c>
      <c r="U159" s="35">
        <v>0</v>
      </c>
      <c r="V159" s="35">
        <v>0</v>
      </c>
      <c r="W159" s="35">
        <v>0</v>
      </c>
      <c r="X159" s="35">
        <v>0</v>
      </c>
      <c r="Y159" s="35">
        <v>1</v>
      </c>
      <c r="Z159" s="35">
        <v>1</v>
      </c>
      <c r="AA159" s="35">
        <v>0</v>
      </c>
      <c r="AB159" s="35">
        <v>1</v>
      </c>
      <c r="AC159" s="35">
        <v>1</v>
      </c>
      <c r="AD159" s="35">
        <v>0</v>
      </c>
      <c r="AE159" s="35">
        <v>0</v>
      </c>
      <c r="AF159" s="35">
        <v>0</v>
      </c>
      <c r="AG159" s="35">
        <v>0</v>
      </c>
      <c r="AH159" s="35">
        <v>0</v>
      </c>
      <c r="AI159" s="35">
        <v>0</v>
      </c>
      <c r="AJ159" s="35">
        <v>0</v>
      </c>
      <c r="AK159" s="35">
        <v>0</v>
      </c>
      <c r="AL159" s="35">
        <v>0</v>
      </c>
      <c r="AM159" s="35">
        <v>0</v>
      </c>
      <c r="AN159" s="35">
        <f t="shared" si="5"/>
        <v>1182417.0120999997</v>
      </c>
      <c r="AO159" s="35">
        <v>1</v>
      </c>
      <c r="AP159" s="35">
        <v>2</v>
      </c>
      <c r="AQ159" s="35">
        <v>1</v>
      </c>
      <c r="AR159" s="76">
        <v>1182417.0120999997</v>
      </c>
      <c r="AS159" s="35">
        <v>0</v>
      </c>
      <c r="AT159" s="35">
        <v>0</v>
      </c>
      <c r="AU159" s="35">
        <v>1</v>
      </c>
      <c r="AV159" s="35">
        <v>0</v>
      </c>
    </row>
    <row r="160" spans="1:48">
      <c r="A160" s="35">
        <v>3</v>
      </c>
      <c r="B160" s="35">
        <v>1099.3899999999999</v>
      </c>
      <c r="C160" s="35">
        <v>0</v>
      </c>
      <c r="D160" s="35">
        <v>0</v>
      </c>
      <c r="E160" s="35">
        <v>0</v>
      </c>
      <c r="F160" s="35">
        <v>0</v>
      </c>
      <c r="G160" s="35">
        <v>0</v>
      </c>
      <c r="H160" s="35">
        <v>0</v>
      </c>
      <c r="I160" s="35">
        <v>0</v>
      </c>
      <c r="J160" s="35">
        <v>0</v>
      </c>
      <c r="K160" s="35">
        <v>0</v>
      </c>
      <c r="L160" s="35">
        <v>0</v>
      </c>
      <c r="M160" s="35">
        <v>0</v>
      </c>
      <c r="N160" s="35">
        <v>0</v>
      </c>
      <c r="O160" s="35">
        <v>0</v>
      </c>
      <c r="P160" s="35">
        <v>0</v>
      </c>
      <c r="Q160" s="35">
        <v>0</v>
      </c>
      <c r="R160" s="35">
        <v>0</v>
      </c>
      <c r="S160" s="35">
        <v>0</v>
      </c>
      <c r="T160" s="35">
        <v>0</v>
      </c>
      <c r="U160" s="35">
        <v>0</v>
      </c>
      <c r="V160" s="35">
        <v>0</v>
      </c>
      <c r="W160" s="35">
        <v>0</v>
      </c>
      <c r="X160" s="35">
        <v>0</v>
      </c>
      <c r="Y160" s="35">
        <v>1</v>
      </c>
      <c r="Z160" s="35">
        <v>1</v>
      </c>
      <c r="AA160" s="35">
        <v>0</v>
      </c>
      <c r="AB160" s="35">
        <v>1</v>
      </c>
      <c r="AC160" s="35">
        <v>0</v>
      </c>
      <c r="AD160" s="35">
        <v>1</v>
      </c>
      <c r="AE160" s="35">
        <v>0</v>
      </c>
      <c r="AF160" s="35">
        <v>0</v>
      </c>
      <c r="AG160" s="35">
        <v>0</v>
      </c>
      <c r="AH160" s="35">
        <v>0</v>
      </c>
      <c r="AI160" s="35">
        <v>0</v>
      </c>
      <c r="AJ160" s="35">
        <v>0</v>
      </c>
      <c r="AK160" s="35">
        <v>0</v>
      </c>
      <c r="AL160" s="35">
        <v>0</v>
      </c>
      <c r="AM160" s="35">
        <v>0</v>
      </c>
      <c r="AN160" s="35">
        <f t="shared" si="5"/>
        <v>1208658.3720999998</v>
      </c>
      <c r="AO160" s="35">
        <v>1</v>
      </c>
      <c r="AP160" s="35">
        <v>2</v>
      </c>
      <c r="AQ160" s="35">
        <v>1</v>
      </c>
      <c r="AR160" s="76">
        <v>1208658.3720999998</v>
      </c>
      <c r="AS160" s="35">
        <v>0</v>
      </c>
      <c r="AT160" s="35">
        <v>0</v>
      </c>
      <c r="AU160" s="35">
        <v>1</v>
      </c>
      <c r="AV160" s="35">
        <v>0</v>
      </c>
    </row>
    <row r="161" spans="1:48">
      <c r="A161" s="35">
        <v>5</v>
      </c>
      <c r="B161" s="35">
        <v>1157.3899999999999</v>
      </c>
      <c r="C161" s="35">
        <v>0</v>
      </c>
      <c r="D161" s="35">
        <v>0</v>
      </c>
      <c r="E161" s="35">
        <v>0</v>
      </c>
      <c r="F161" s="35">
        <v>0</v>
      </c>
      <c r="G161" s="35">
        <v>0</v>
      </c>
      <c r="H161" s="35">
        <v>0</v>
      </c>
      <c r="I161" s="35">
        <v>0</v>
      </c>
      <c r="J161" s="35">
        <v>0</v>
      </c>
      <c r="K161" s="35">
        <v>0</v>
      </c>
      <c r="L161" s="35">
        <v>0</v>
      </c>
      <c r="M161" s="35">
        <v>0</v>
      </c>
      <c r="N161" s="35">
        <v>0</v>
      </c>
      <c r="O161" s="35">
        <v>0</v>
      </c>
      <c r="P161" s="35">
        <v>0</v>
      </c>
      <c r="Q161" s="35">
        <v>0</v>
      </c>
      <c r="R161" s="35">
        <v>0</v>
      </c>
      <c r="S161" s="35">
        <v>0</v>
      </c>
      <c r="T161" s="35">
        <v>0</v>
      </c>
      <c r="U161" s="35">
        <v>0</v>
      </c>
      <c r="V161" s="35">
        <v>0</v>
      </c>
      <c r="W161" s="35">
        <v>0</v>
      </c>
      <c r="X161" s="35">
        <v>0</v>
      </c>
      <c r="Y161" s="35">
        <v>1</v>
      </c>
      <c r="Z161" s="35">
        <v>0</v>
      </c>
      <c r="AA161" s="35">
        <v>1</v>
      </c>
      <c r="AB161" s="35">
        <v>0</v>
      </c>
      <c r="AC161" s="35">
        <v>0</v>
      </c>
      <c r="AD161" s="35">
        <v>1</v>
      </c>
      <c r="AE161" s="35">
        <v>0</v>
      </c>
      <c r="AF161" s="35">
        <v>0</v>
      </c>
      <c r="AG161" s="35">
        <v>0</v>
      </c>
      <c r="AH161" s="35">
        <v>0</v>
      </c>
      <c r="AI161" s="35">
        <v>0</v>
      </c>
      <c r="AJ161" s="35">
        <v>0</v>
      </c>
      <c r="AK161" s="35">
        <v>0</v>
      </c>
      <c r="AL161" s="35">
        <v>0</v>
      </c>
      <c r="AM161" s="35">
        <v>0</v>
      </c>
      <c r="AN161" s="35">
        <f t="shared" si="5"/>
        <v>1339551.6120999998</v>
      </c>
      <c r="AO161" s="35">
        <v>1</v>
      </c>
      <c r="AP161" s="35">
        <v>2</v>
      </c>
      <c r="AQ161" s="35">
        <v>0</v>
      </c>
      <c r="AR161" s="76">
        <v>1339551.6120999998</v>
      </c>
      <c r="AS161" s="35">
        <v>0</v>
      </c>
      <c r="AT161" s="35">
        <v>0</v>
      </c>
      <c r="AU161" s="35">
        <v>1</v>
      </c>
      <c r="AV161" s="35">
        <v>0</v>
      </c>
    </row>
    <row r="162" spans="1:48">
      <c r="A162" s="35">
        <v>4</v>
      </c>
      <c r="B162" s="35">
        <v>1169.3899999999999</v>
      </c>
      <c r="C162" s="35">
        <v>0</v>
      </c>
      <c r="D162" s="35">
        <v>0</v>
      </c>
      <c r="E162" s="35">
        <v>0</v>
      </c>
      <c r="F162" s="35">
        <v>0</v>
      </c>
      <c r="G162" s="35">
        <v>0</v>
      </c>
      <c r="H162" s="35">
        <v>0</v>
      </c>
      <c r="I162" s="35">
        <v>0</v>
      </c>
      <c r="J162" s="35">
        <v>0</v>
      </c>
      <c r="K162" s="35">
        <v>0</v>
      </c>
      <c r="L162" s="35">
        <v>0</v>
      </c>
      <c r="M162" s="35">
        <v>0</v>
      </c>
      <c r="N162" s="35">
        <v>0</v>
      </c>
      <c r="O162" s="35">
        <v>0</v>
      </c>
      <c r="P162" s="35">
        <v>0</v>
      </c>
      <c r="Q162" s="35">
        <v>0</v>
      </c>
      <c r="R162" s="35">
        <v>0</v>
      </c>
      <c r="S162" s="35">
        <v>0</v>
      </c>
      <c r="T162" s="35">
        <v>0</v>
      </c>
      <c r="U162" s="35">
        <v>0</v>
      </c>
      <c r="V162" s="35">
        <v>0</v>
      </c>
      <c r="W162" s="35">
        <v>0</v>
      </c>
      <c r="X162" s="35">
        <v>0</v>
      </c>
      <c r="Y162" s="35">
        <v>1</v>
      </c>
      <c r="Z162" s="35">
        <v>1</v>
      </c>
      <c r="AA162" s="35">
        <v>0</v>
      </c>
      <c r="AB162" s="35">
        <v>0</v>
      </c>
      <c r="AC162" s="35">
        <v>0</v>
      </c>
      <c r="AD162" s="35">
        <v>1</v>
      </c>
      <c r="AE162" s="35">
        <v>1</v>
      </c>
      <c r="AF162" s="35">
        <v>0</v>
      </c>
      <c r="AG162" s="35">
        <v>0</v>
      </c>
      <c r="AH162" s="35">
        <v>0</v>
      </c>
      <c r="AI162" s="35">
        <v>0</v>
      </c>
      <c r="AJ162" s="35">
        <v>0</v>
      </c>
      <c r="AK162" s="35">
        <v>0</v>
      </c>
      <c r="AL162" s="35">
        <v>0</v>
      </c>
      <c r="AM162" s="35">
        <v>0</v>
      </c>
      <c r="AN162" s="35">
        <f t="shared" si="5"/>
        <v>1367472.9720999997</v>
      </c>
      <c r="AO162" s="35">
        <v>1</v>
      </c>
      <c r="AP162" s="35">
        <v>3</v>
      </c>
      <c r="AQ162" s="35">
        <v>0</v>
      </c>
      <c r="AR162" s="76">
        <v>1367472.9720999997</v>
      </c>
      <c r="AS162" s="35">
        <v>0</v>
      </c>
      <c r="AT162" s="35">
        <v>0</v>
      </c>
      <c r="AU162" s="35">
        <v>1</v>
      </c>
      <c r="AV162" s="35">
        <v>0</v>
      </c>
    </row>
    <row r="163" spans="1:48">
      <c r="A163" s="35">
        <v>3</v>
      </c>
      <c r="B163" s="35">
        <v>1212.3800000000001</v>
      </c>
      <c r="C163" s="35">
        <v>0</v>
      </c>
      <c r="D163" s="35">
        <v>0</v>
      </c>
      <c r="E163" s="35">
        <v>0</v>
      </c>
      <c r="F163" s="35">
        <v>0</v>
      </c>
      <c r="G163" s="35">
        <v>0</v>
      </c>
      <c r="H163" s="35">
        <v>0</v>
      </c>
      <c r="I163" s="35">
        <v>0</v>
      </c>
      <c r="J163" s="35">
        <v>0</v>
      </c>
      <c r="K163" s="35">
        <v>0</v>
      </c>
      <c r="L163" s="35">
        <v>0</v>
      </c>
      <c r="M163" s="35">
        <v>0</v>
      </c>
      <c r="N163" s="35">
        <v>0</v>
      </c>
      <c r="O163" s="35">
        <v>0</v>
      </c>
      <c r="P163" s="35">
        <v>0</v>
      </c>
      <c r="Q163" s="35">
        <v>0</v>
      </c>
      <c r="R163" s="35">
        <v>0</v>
      </c>
      <c r="S163" s="35">
        <v>0</v>
      </c>
      <c r="T163" s="35">
        <v>0</v>
      </c>
      <c r="U163" s="35">
        <v>0</v>
      </c>
      <c r="V163" s="35">
        <v>0</v>
      </c>
      <c r="W163" s="35">
        <v>0</v>
      </c>
      <c r="X163" s="35">
        <v>0</v>
      </c>
      <c r="Y163" s="35">
        <v>1</v>
      </c>
      <c r="Z163" s="35">
        <v>0</v>
      </c>
      <c r="AA163" s="35">
        <v>0</v>
      </c>
      <c r="AB163" s="35">
        <v>0</v>
      </c>
      <c r="AC163" s="35">
        <v>1</v>
      </c>
      <c r="AD163" s="35">
        <v>1</v>
      </c>
      <c r="AE163" s="35">
        <v>1</v>
      </c>
      <c r="AF163" s="35">
        <v>0</v>
      </c>
      <c r="AG163" s="35">
        <v>0</v>
      </c>
      <c r="AH163" s="35">
        <v>0</v>
      </c>
      <c r="AI163" s="35">
        <v>0</v>
      </c>
      <c r="AJ163" s="35">
        <v>0</v>
      </c>
      <c r="AK163" s="35">
        <v>0</v>
      </c>
      <c r="AL163" s="35">
        <v>0</v>
      </c>
      <c r="AM163" s="35">
        <v>0</v>
      </c>
      <c r="AN163" s="35">
        <f t="shared" si="5"/>
        <v>1469865.2644000002</v>
      </c>
      <c r="AO163" s="35">
        <v>1</v>
      </c>
      <c r="AP163" s="35">
        <v>3</v>
      </c>
      <c r="AQ163" s="35">
        <v>0</v>
      </c>
      <c r="AR163" s="76">
        <v>1469865.2644000002</v>
      </c>
      <c r="AS163" s="35">
        <v>0</v>
      </c>
      <c r="AT163" s="35">
        <v>0</v>
      </c>
      <c r="AU163" s="35">
        <v>1</v>
      </c>
      <c r="AV163" s="35">
        <v>0</v>
      </c>
    </row>
    <row r="164" spans="1:48">
      <c r="A164" s="35">
        <v>3</v>
      </c>
      <c r="B164" s="35">
        <v>1115.4000000000001</v>
      </c>
      <c r="C164" s="35">
        <v>0</v>
      </c>
      <c r="D164" s="35">
        <v>0</v>
      </c>
      <c r="E164" s="35">
        <v>0</v>
      </c>
      <c r="F164" s="35">
        <v>0</v>
      </c>
      <c r="G164" s="35">
        <v>0</v>
      </c>
      <c r="H164" s="35">
        <v>0</v>
      </c>
      <c r="I164" s="35">
        <v>0</v>
      </c>
      <c r="J164" s="35">
        <v>0</v>
      </c>
      <c r="K164" s="35">
        <v>0</v>
      </c>
      <c r="L164" s="35">
        <v>0</v>
      </c>
      <c r="M164" s="35">
        <v>0</v>
      </c>
      <c r="N164" s="35">
        <v>0</v>
      </c>
      <c r="O164" s="35">
        <v>0</v>
      </c>
      <c r="P164" s="35">
        <v>0</v>
      </c>
      <c r="Q164" s="35">
        <v>0</v>
      </c>
      <c r="R164" s="35">
        <v>0</v>
      </c>
      <c r="S164" s="35">
        <v>0</v>
      </c>
      <c r="T164" s="35">
        <v>0</v>
      </c>
      <c r="U164" s="35">
        <v>0</v>
      </c>
      <c r="V164" s="35">
        <v>0</v>
      </c>
      <c r="W164" s="35">
        <v>0</v>
      </c>
      <c r="X164" s="35">
        <v>0</v>
      </c>
      <c r="Y164" s="35">
        <v>1</v>
      </c>
      <c r="Z164" s="35">
        <v>0</v>
      </c>
      <c r="AA164" s="35">
        <v>1</v>
      </c>
      <c r="AB164" s="35">
        <v>1</v>
      </c>
      <c r="AC164" s="35">
        <v>0</v>
      </c>
      <c r="AD164" s="35">
        <v>0</v>
      </c>
      <c r="AE164" s="35">
        <v>0</v>
      </c>
      <c r="AF164" s="35">
        <v>1</v>
      </c>
      <c r="AG164" s="35">
        <v>0</v>
      </c>
      <c r="AH164" s="35">
        <v>0</v>
      </c>
      <c r="AI164" s="35">
        <v>0</v>
      </c>
      <c r="AJ164" s="35">
        <v>0</v>
      </c>
      <c r="AK164" s="35">
        <v>0</v>
      </c>
      <c r="AL164" s="35">
        <v>0</v>
      </c>
      <c r="AM164" s="35">
        <v>0</v>
      </c>
      <c r="AN164" s="35">
        <f t="shared" si="5"/>
        <v>1244117.1600000001</v>
      </c>
      <c r="AO164" s="35">
        <v>1</v>
      </c>
      <c r="AP164" s="35">
        <v>1</v>
      </c>
      <c r="AQ164" s="35">
        <v>1</v>
      </c>
      <c r="AR164" s="76">
        <v>1244117.1600000001</v>
      </c>
      <c r="AS164" s="35">
        <v>0</v>
      </c>
      <c r="AT164" s="35">
        <v>0</v>
      </c>
      <c r="AU164" s="35">
        <v>1</v>
      </c>
      <c r="AV164" s="35">
        <v>0</v>
      </c>
    </row>
    <row r="165" spans="1:48">
      <c r="A165" s="35">
        <v>3</v>
      </c>
      <c r="B165" s="35">
        <v>1158.3899999999999</v>
      </c>
      <c r="C165" s="35">
        <v>0</v>
      </c>
      <c r="D165" s="35">
        <v>0</v>
      </c>
      <c r="E165" s="35">
        <v>0</v>
      </c>
      <c r="F165" s="35">
        <v>0</v>
      </c>
      <c r="G165" s="35">
        <v>0</v>
      </c>
      <c r="H165" s="35">
        <v>0</v>
      </c>
      <c r="I165" s="35">
        <v>0</v>
      </c>
      <c r="J165" s="35">
        <v>0</v>
      </c>
      <c r="K165" s="35">
        <v>0</v>
      </c>
      <c r="L165" s="35">
        <v>0</v>
      </c>
      <c r="M165" s="35">
        <v>0</v>
      </c>
      <c r="N165" s="35">
        <v>0</v>
      </c>
      <c r="O165" s="35">
        <v>0</v>
      </c>
      <c r="P165" s="35">
        <v>0</v>
      </c>
      <c r="Q165" s="35">
        <v>0</v>
      </c>
      <c r="R165" s="35">
        <v>0</v>
      </c>
      <c r="S165" s="35">
        <v>0</v>
      </c>
      <c r="T165" s="35">
        <v>0</v>
      </c>
      <c r="U165" s="35">
        <v>0</v>
      </c>
      <c r="V165" s="35">
        <v>0</v>
      </c>
      <c r="W165" s="35">
        <v>0</v>
      </c>
      <c r="X165" s="35">
        <v>0</v>
      </c>
      <c r="Y165" s="35">
        <v>1</v>
      </c>
      <c r="Z165" s="35">
        <v>1</v>
      </c>
      <c r="AA165" s="35">
        <v>0</v>
      </c>
      <c r="AB165" s="35">
        <v>1</v>
      </c>
      <c r="AC165" s="35">
        <v>1</v>
      </c>
      <c r="AD165" s="35">
        <v>0</v>
      </c>
      <c r="AE165" s="35">
        <v>0</v>
      </c>
      <c r="AF165" s="35">
        <v>1</v>
      </c>
      <c r="AG165" s="35">
        <v>0</v>
      </c>
      <c r="AH165" s="35">
        <v>0</v>
      </c>
      <c r="AI165" s="35">
        <v>0</v>
      </c>
      <c r="AJ165" s="35">
        <v>0</v>
      </c>
      <c r="AK165" s="35">
        <v>0</v>
      </c>
      <c r="AL165" s="35">
        <v>0</v>
      </c>
      <c r="AM165" s="35">
        <v>0</v>
      </c>
      <c r="AN165" s="35">
        <f t="shared" si="5"/>
        <v>1341867.3920999996</v>
      </c>
      <c r="AO165" s="35">
        <v>1</v>
      </c>
      <c r="AP165" s="35">
        <v>2</v>
      </c>
      <c r="AQ165" s="35">
        <v>1</v>
      </c>
      <c r="AR165" s="76">
        <v>1341867.3920999996</v>
      </c>
      <c r="AS165" s="35">
        <v>0</v>
      </c>
      <c r="AT165" s="35">
        <v>0</v>
      </c>
      <c r="AU165" s="35">
        <v>1</v>
      </c>
      <c r="AV165" s="35">
        <v>0</v>
      </c>
    </row>
    <row r="166" spans="1:48">
      <c r="A166" s="35">
        <v>3</v>
      </c>
      <c r="B166" s="35">
        <v>1170.3899999999999</v>
      </c>
      <c r="C166" s="35">
        <v>0</v>
      </c>
      <c r="D166" s="35">
        <v>0</v>
      </c>
      <c r="E166" s="35">
        <v>0</v>
      </c>
      <c r="F166" s="35">
        <v>0</v>
      </c>
      <c r="G166" s="35">
        <v>0</v>
      </c>
      <c r="H166" s="35">
        <v>0</v>
      </c>
      <c r="I166" s="35">
        <v>0</v>
      </c>
      <c r="J166" s="35">
        <v>0</v>
      </c>
      <c r="K166" s="35">
        <v>0</v>
      </c>
      <c r="L166" s="35">
        <v>0</v>
      </c>
      <c r="M166" s="35">
        <v>0</v>
      </c>
      <c r="N166" s="35">
        <v>0</v>
      </c>
      <c r="O166" s="35">
        <v>0</v>
      </c>
      <c r="P166" s="35">
        <v>0</v>
      </c>
      <c r="Q166" s="35">
        <v>0</v>
      </c>
      <c r="R166" s="35">
        <v>0</v>
      </c>
      <c r="S166" s="35">
        <v>0</v>
      </c>
      <c r="T166" s="35">
        <v>0</v>
      </c>
      <c r="U166" s="35">
        <v>0</v>
      </c>
      <c r="V166" s="35">
        <v>0</v>
      </c>
      <c r="W166" s="35">
        <v>0</v>
      </c>
      <c r="X166" s="35">
        <v>0</v>
      </c>
      <c r="Y166" s="35">
        <v>1</v>
      </c>
      <c r="Z166" s="35">
        <v>1</v>
      </c>
      <c r="AA166" s="35">
        <v>0</v>
      </c>
      <c r="AB166" s="35">
        <v>1</v>
      </c>
      <c r="AC166" s="35">
        <v>0</v>
      </c>
      <c r="AD166" s="35">
        <v>1</v>
      </c>
      <c r="AE166" s="35">
        <v>0</v>
      </c>
      <c r="AF166" s="35">
        <v>1</v>
      </c>
      <c r="AG166" s="35">
        <v>0</v>
      </c>
      <c r="AH166" s="35">
        <v>0</v>
      </c>
      <c r="AI166" s="35">
        <v>0</v>
      </c>
      <c r="AJ166" s="35">
        <v>0</v>
      </c>
      <c r="AK166" s="35">
        <v>0</v>
      </c>
      <c r="AL166" s="35">
        <v>0</v>
      </c>
      <c r="AM166" s="35">
        <v>0</v>
      </c>
      <c r="AN166" s="35">
        <f t="shared" si="5"/>
        <v>1369812.7520999997</v>
      </c>
      <c r="AO166" s="35">
        <v>1</v>
      </c>
      <c r="AP166" s="35">
        <v>2</v>
      </c>
      <c r="AQ166" s="35">
        <v>1</v>
      </c>
      <c r="AR166" s="76">
        <v>1369812.7520999997</v>
      </c>
      <c r="AS166" s="35">
        <v>0</v>
      </c>
      <c r="AT166" s="35">
        <v>0</v>
      </c>
      <c r="AU166" s="35">
        <v>1</v>
      </c>
      <c r="AV166" s="35">
        <v>0</v>
      </c>
    </row>
    <row r="167" spans="1:48">
      <c r="A167" s="35">
        <v>5</v>
      </c>
      <c r="B167" s="35">
        <v>1228.3899999999999</v>
      </c>
      <c r="C167" s="35">
        <v>0</v>
      </c>
      <c r="D167" s="35">
        <v>0</v>
      </c>
      <c r="E167" s="35">
        <v>0</v>
      </c>
      <c r="F167" s="35">
        <v>0</v>
      </c>
      <c r="G167" s="35">
        <v>0</v>
      </c>
      <c r="H167" s="35">
        <v>0</v>
      </c>
      <c r="I167" s="35">
        <v>0</v>
      </c>
      <c r="J167" s="35">
        <v>0</v>
      </c>
      <c r="K167" s="35">
        <v>0</v>
      </c>
      <c r="L167" s="35">
        <v>0</v>
      </c>
      <c r="M167" s="35">
        <v>0</v>
      </c>
      <c r="N167" s="35">
        <v>0</v>
      </c>
      <c r="O167" s="35">
        <v>0</v>
      </c>
      <c r="P167" s="35">
        <v>0</v>
      </c>
      <c r="Q167" s="35">
        <v>0</v>
      </c>
      <c r="R167" s="35">
        <v>0</v>
      </c>
      <c r="S167" s="35">
        <v>0</v>
      </c>
      <c r="T167" s="35">
        <v>0</v>
      </c>
      <c r="U167" s="35">
        <v>0</v>
      </c>
      <c r="V167" s="35">
        <v>0</v>
      </c>
      <c r="W167" s="35">
        <v>0</v>
      </c>
      <c r="X167" s="35">
        <v>0</v>
      </c>
      <c r="Y167" s="35">
        <v>1</v>
      </c>
      <c r="Z167" s="35">
        <v>0</v>
      </c>
      <c r="AA167" s="35">
        <v>1</v>
      </c>
      <c r="AB167" s="35">
        <v>0</v>
      </c>
      <c r="AC167" s="35">
        <v>0</v>
      </c>
      <c r="AD167" s="35">
        <v>1</v>
      </c>
      <c r="AE167" s="35">
        <v>0</v>
      </c>
      <c r="AF167" s="35">
        <v>1</v>
      </c>
      <c r="AG167" s="35">
        <v>0</v>
      </c>
      <c r="AH167" s="35">
        <v>0</v>
      </c>
      <c r="AI167" s="35">
        <v>0</v>
      </c>
      <c r="AJ167" s="35">
        <v>0</v>
      </c>
      <c r="AK167" s="35">
        <v>0</v>
      </c>
      <c r="AL167" s="35">
        <v>0</v>
      </c>
      <c r="AM167" s="35">
        <v>0</v>
      </c>
      <c r="AN167" s="35">
        <f t="shared" si="5"/>
        <v>1508941.9920999997</v>
      </c>
      <c r="AO167" s="35">
        <v>1</v>
      </c>
      <c r="AP167" s="35">
        <v>2</v>
      </c>
      <c r="AQ167" s="35">
        <v>0</v>
      </c>
      <c r="AR167" s="76">
        <v>1508941.9920999997</v>
      </c>
      <c r="AS167" s="35">
        <v>0</v>
      </c>
      <c r="AT167" s="35">
        <v>0</v>
      </c>
      <c r="AU167" s="35">
        <v>1</v>
      </c>
      <c r="AV167" s="35">
        <v>0</v>
      </c>
    </row>
    <row r="168" spans="1:48">
      <c r="A168" s="35">
        <v>4</v>
      </c>
      <c r="B168" s="35">
        <v>1240.3899999999999</v>
      </c>
      <c r="C168" s="35">
        <v>0</v>
      </c>
      <c r="D168" s="35">
        <v>0</v>
      </c>
      <c r="E168" s="35">
        <v>0</v>
      </c>
      <c r="F168" s="35">
        <v>0</v>
      </c>
      <c r="G168" s="35">
        <v>0</v>
      </c>
      <c r="H168" s="35">
        <v>0</v>
      </c>
      <c r="I168" s="35">
        <v>0</v>
      </c>
      <c r="J168" s="35">
        <v>0</v>
      </c>
      <c r="K168" s="35">
        <v>0</v>
      </c>
      <c r="L168" s="35">
        <v>0</v>
      </c>
      <c r="M168" s="35">
        <v>0</v>
      </c>
      <c r="N168" s="35">
        <v>0</v>
      </c>
      <c r="O168" s="35">
        <v>0</v>
      </c>
      <c r="P168" s="35">
        <v>0</v>
      </c>
      <c r="Q168" s="35">
        <v>0</v>
      </c>
      <c r="R168" s="35">
        <v>0</v>
      </c>
      <c r="S168" s="35">
        <v>0</v>
      </c>
      <c r="T168" s="35">
        <v>0</v>
      </c>
      <c r="U168" s="35">
        <v>0</v>
      </c>
      <c r="V168" s="35">
        <v>0</v>
      </c>
      <c r="W168" s="35">
        <v>0</v>
      </c>
      <c r="X168" s="35">
        <v>0</v>
      </c>
      <c r="Y168" s="35">
        <v>1</v>
      </c>
      <c r="Z168" s="35">
        <v>1</v>
      </c>
      <c r="AA168" s="35">
        <v>0</v>
      </c>
      <c r="AB168" s="35">
        <v>0</v>
      </c>
      <c r="AC168" s="35">
        <v>0</v>
      </c>
      <c r="AD168" s="35">
        <v>1</v>
      </c>
      <c r="AE168" s="35">
        <v>1</v>
      </c>
      <c r="AF168" s="35">
        <v>1</v>
      </c>
      <c r="AG168" s="35">
        <v>0</v>
      </c>
      <c r="AH168" s="35">
        <v>0</v>
      </c>
      <c r="AI168" s="35">
        <v>0</v>
      </c>
      <c r="AJ168" s="35">
        <v>0</v>
      </c>
      <c r="AK168" s="35">
        <v>0</v>
      </c>
      <c r="AL168" s="35">
        <v>0</v>
      </c>
      <c r="AM168" s="35">
        <v>0</v>
      </c>
      <c r="AN168" s="35">
        <f t="shared" si="5"/>
        <v>1538567.3520999998</v>
      </c>
      <c r="AO168" s="35">
        <v>1</v>
      </c>
      <c r="AP168" s="35">
        <v>3</v>
      </c>
      <c r="AQ168" s="35">
        <v>0</v>
      </c>
      <c r="AR168" s="76">
        <v>1538567.3520999998</v>
      </c>
      <c r="AS168" s="35">
        <v>0</v>
      </c>
      <c r="AT168" s="35">
        <v>0</v>
      </c>
      <c r="AU168" s="35">
        <v>1</v>
      </c>
      <c r="AV168" s="35">
        <v>0</v>
      </c>
    </row>
    <row r="169" spans="1:48">
      <c r="A169" s="35">
        <v>3</v>
      </c>
      <c r="B169" s="35">
        <v>1283.3800000000001</v>
      </c>
      <c r="C169" s="35">
        <v>0</v>
      </c>
      <c r="D169" s="35">
        <v>0</v>
      </c>
      <c r="E169" s="35">
        <v>0</v>
      </c>
      <c r="F169" s="35">
        <v>0</v>
      </c>
      <c r="G169" s="35">
        <v>0</v>
      </c>
      <c r="H169" s="35">
        <v>0</v>
      </c>
      <c r="I169" s="35">
        <v>0</v>
      </c>
      <c r="J169" s="35">
        <v>0</v>
      </c>
      <c r="K169" s="35">
        <v>0</v>
      </c>
      <c r="L169" s="35">
        <v>0</v>
      </c>
      <c r="M169" s="35">
        <v>0</v>
      </c>
      <c r="N169" s="35">
        <v>0</v>
      </c>
      <c r="O169" s="35">
        <v>0</v>
      </c>
      <c r="P169" s="35">
        <v>0</v>
      </c>
      <c r="Q169" s="35">
        <v>0</v>
      </c>
      <c r="R169" s="35">
        <v>0</v>
      </c>
      <c r="S169" s="35">
        <v>0</v>
      </c>
      <c r="T169" s="35">
        <v>0</v>
      </c>
      <c r="U169" s="35">
        <v>0</v>
      </c>
      <c r="V169" s="35">
        <v>0</v>
      </c>
      <c r="W169" s="35">
        <v>0</v>
      </c>
      <c r="X169" s="35">
        <v>0</v>
      </c>
      <c r="Y169" s="35">
        <v>1</v>
      </c>
      <c r="Z169" s="35">
        <v>0</v>
      </c>
      <c r="AA169" s="35">
        <v>0</v>
      </c>
      <c r="AB169" s="35">
        <v>0</v>
      </c>
      <c r="AC169" s="35">
        <v>1</v>
      </c>
      <c r="AD169" s="35">
        <v>1</v>
      </c>
      <c r="AE169" s="35">
        <v>1</v>
      </c>
      <c r="AF169" s="35">
        <v>1</v>
      </c>
      <c r="AG169" s="35">
        <v>0</v>
      </c>
      <c r="AH169" s="35">
        <v>0</v>
      </c>
      <c r="AI169" s="35">
        <v>0</v>
      </c>
      <c r="AJ169" s="35">
        <v>0</v>
      </c>
      <c r="AK169" s="35">
        <v>0</v>
      </c>
      <c r="AL169" s="35">
        <v>0</v>
      </c>
      <c r="AM169" s="35">
        <v>0</v>
      </c>
      <c r="AN169" s="35">
        <f t="shared" si="5"/>
        <v>1647064.2244000002</v>
      </c>
      <c r="AO169" s="35">
        <v>1</v>
      </c>
      <c r="AP169" s="35">
        <v>3</v>
      </c>
      <c r="AQ169" s="35">
        <v>0</v>
      </c>
      <c r="AR169" s="76">
        <v>1647064.2244000002</v>
      </c>
      <c r="AS169" s="35">
        <v>0</v>
      </c>
      <c r="AT169" s="35">
        <v>0</v>
      </c>
      <c r="AU169" s="35">
        <v>1</v>
      </c>
      <c r="AV169" s="35">
        <v>0</v>
      </c>
    </row>
    <row r="170" spans="1:48">
      <c r="A170" s="35">
        <v>1</v>
      </c>
      <c r="B170" s="35">
        <v>608</v>
      </c>
      <c r="C170" s="35">
        <v>0</v>
      </c>
      <c r="D170" s="35">
        <v>0</v>
      </c>
      <c r="E170" s="35">
        <v>0</v>
      </c>
      <c r="F170" s="35">
        <v>0</v>
      </c>
      <c r="G170" s="35">
        <v>0</v>
      </c>
      <c r="H170" s="35">
        <v>0</v>
      </c>
      <c r="I170" s="35">
        <v>0</v>
      </c>
      <c r="J170" s="35">
        <v>0</v>
      </c>
      <c r="K170" s="35">
        <v>0</v>
      </c>
      <c r="L170" s="35">
        <v>0</v>
      </c>
      <c r="M170" s="35">
        <v>0</v>
      </c>
      <c r="N170" s="35">
        <v>0</v>
      </c>
      <c r="O170" s="35">
        <v>0</v>
      </c>
      <c r="P170" s="35">
        <v>0</v>
      </c>
      <c r="Q170" s="35">
        <v>0</v>
      </c>
      <c r="R170" s="35">
        <v>0</v>
      </c>
      <c r="S170" s="35">
        <v>0</v>
      </c>
      <c r="T170" s="35">
        <v>0</v>
      </c>
      <c r="U170" s="35">
        <v>0</v>
      </c>
      <c r="V170" s="35">
        <v>0</v>
      </c>
      <c r="W170" s="35">
        <v>0</v>
      </c>
      <c r="X170" s="35">
        <v>0</v>
      </c>
      <c r="Y170" s="35">
        <v>0</v>
      </c>
      <c r="Z170" s="35">
        <v>0</v>
      </c>
      <c r="AA170" s="35">
        <v>0</v>
      </c>
      <c r="AB170" s="35">
        <v>0</v>
      </c>
      <c r="AC170" s="35">
        <v>0</v>
      </c>
      <c r="AD170" s="35">
        <v>0</v>
      </c>
      <c r="AE170" s="35">
        <v>0</v>
      </c>
      <c r="AF170" s="35">
        <v>0</v>
      </c>
      <c r="AG170" s="35">
        <v>1</v>
      </c>
      <c r="AH170" s="35">
        <v>1</v>
      </c>
      <c r="AI170" s="35">
        <v>1</v>
      </c>
      <c r="AJ170" s="35">
        <v>1</v>
      </c>
      <c r="AK170" s="35">
        <v>0</v>
      </c>
      <c r="AL170" s="35">
        <v>0</v>
      </c>
      <c r="AM170" s="35">
        <v>0</v>
      </c>
      <c r="AN170" s="35">
        <f t="shared" si="5"/>
        <v>369664</v>
      </c>
      <c r="AO170" s="35">
        <v>1</v>
      </c>
      <c r="AP170" s="35">
        <v>0</v>
      </c>
      <c r="AQ170" s="35">
        <v>3</v>
      </c>
      <c r="AR170" s="76">
        <v>369664</v>
      </c>
      <c r="AS170" s="35">
        <v>0</v>
      </c>
      <c r="AT170" s="35">
        <v>0</v>
      </c>
      <c r="AU170" s="35">
        <v>1</v>
      </c>
      <c r="AV170" s="35">
        <v>0</v>
      </c>
    </row>
    <row r="171" spans="1:48">
      <c r="A171" s="35">
        <v>1</v>
      </c>
      <c r="B171" s="35">
        <v>608</v>
      </c>
      <c r="C171" s="35">
        <v>0</v>
      </c>
      <c r="D171" s="35">
        <v>0</v>
      </c>
      <c r="E171" s="35">
        <v>0</v>
      </c>
      <c r="F171" s="35">
        <v>0</v>
      </c>
      <c r="G171" s="35">
        <v>0</v>
      </c>
      <c r="H171" s="35">
        <v>0</v>
      </c>
      <c r="I171" s="35">
        <v>0</v>
      </c>
      <c r="J171" s="35">
        <v>0</v>
      </c>
      <c r="K171" s="35">
        <v>0</v>
      </c>
      <c r="L171" s="35">
        <v>0</v>
      </c>
      <c r="M171" s="35">
        <v>0</v>
      </c>
      <c r="N171" s="35">
        <v>0</v>
      </c>
      <c r="O171" s="35">
        <v>0</v>
      </c>
      <c r="P171" s="35">
        <v>0</v>
      </c>
      <c r="Q171" s="35">
        <v>0</v>
      </c>
      <c r="R171" s="35">
        <v>0</v>
      </c>
      <c r="S171" s="35">
        <v>0</v>
      </c>
      <c r="T171" s="35">
        <v>0</v>
      </c>
      <c r="U171" s="35">
        <v>0</v>
      </c>
      <c r="V171" s="35">
        <v>0</v>
      </c>
      <c r="W171" s="35">
        <v>0</v>
      </c>
      <c r="X171" s="35">
        <v>0</v>
      </c>
      <c r="Y171" s="35">
        <v>0</v>
      </c>
      <c r="Z171" s="35">
        <v>0</v>
      </c>
      <c r="AA171" s="35">
        <v>0</v>
      </c>
      <c r="AB171" s="35">
        <v>0</v>
      </c>
      <c r="AC171" s="35">
        <v>0</v>
      </c>
      <c r="AD171" s="35">
        <v>0</v>
      </c>
      <c r="AE171" s="35">
        <v>0</v>
      </c>
      <c r="AF171" s="35">
        <v>0</v>
      </c>
      <c r="AG171" s="35">
        <v>1</v>
      </c>
      <c r="AH171" s="35">
        <v>1</v>
      </c>
      <c r="AI171" s="35">
        <v>1</v>
      </c>
      <c r="AJ171" s="35">
        <v>0</v>
      </c>
      <c r="AK171" s="35">
        <v>1</v>
      </c>
      <c r="AL171" s="35">
        <v>0</v>
      </c>
      <c r="AM171" s="35">
        <v>0</v>
      </c>
      <c r="AN171" s="35">
        <f t="shared" si="5"/>
        <v>369664</v>
      </c>
      <c r="AO171" s="35">
        <v>1</v>
      </c>
      <c r="AP171" s="35">
        <v>0</v>
      </c>
      <c r="AQ171" s="35">
        <v>3</v>
      </c>
      <c r="AR171" s="76">
        <v>369664</v>
      </c>
      <c r="AS171" s="35">
        <v>0</v>
      </c>
      <c r="AT171" s="35">
        <v>0</v>
      </c>
      <c r="AU171" s="35">
        <v>1</v>
      </c>
      <c r="AV171" s="35">
        <v>0</v>
      </c>
    </row>
    <row r="172" spans="1:48">
      <c r="A172" s="35">
        <v>2</v>
      </c>
      <c r="B172" s="35">
        <v>653</v>
      </c>
      <c r="C172" s="35">
        <v>0</v>
      </c>
      <c r="D172" s="35">
        <v>0</v>
      </c>
      <c r="E172" s="35">
        <v>0</v>
      </c>
      <c r="F172" s="35">
        <v>0</v>
      </c>
      <c r="G172" s="35">
        <v>0</v>
      </c>
      <c r="H172" s="35">
        <v>0</v>
      </c>
      <c r="I172" s="35">
        <v>0</v>
      </c>
      <c r="J172" s="35">
        <v>0</v>
      </c>
      <c r="K172" s="35">
        <v>0</v>
      </c>
      <c r="L172" s="35">
        <v>0</v>
      </c>
      <c r="M172" s="35">
        <v>0</v>
      </c>
      <c r="N172" s="35">
        <v>0</v>
      </c>
      <c r="O172" s="35">
        <v>0</v>
      </c>
      <c r="P172" s="35">
        <v>0</v>
      </c>
      <c r="Q172" s="35">
        <v>0</v>
      </c>
      <c r="R172" s="35">
        <v>0</v>
      </c>
      <c r="S172" s="35">
        <v>0</v>
      </c>
      <c r="T172" s="35">
        <v>0</v>
      </c>
      <c r="U172" s="35">
        <v>0</v>
      </c>
      <c r="V172" s="35">
        <v>0</v>
      </c>
      <c r="W172" s="35">
        <v>0</v>
      </c>
      <c r="X172" s="35">
        <v>0</v>
      </c>
      <c r="Y172" s="35">
        <v>0</v>
      </c>
      <c r="Z172" s="35">
        <v>0</v>
      </c>
      <c r="AA172" s="35">
        <v>0</v>
      </c>
      <c r="AB172" s="35">
        <v>0</v>
      </c>
      <c r="AC172" s="35">
        <v>0</v>
      </c>
      <c r="AD172" s="35">
        <v>0</v>
      </c>
      <c r="AE172" s="35">
        <v>0</v>
      </c>
      <c r="AF172" s="35">
        <v>0</v>
      </c>
      <c r="AG172" s="35">
        <v>1</v>
      </c>
      <c r="AH172" s="35">
        <v>0</v>
      </c>
      <c r="AI172" s="35">
        <v>1</v>
      </c>
      <c r="AJ172" s="35">
        <v>1</v>
      </c>
      <c r="AK172" s="35">
        <v>1</v>
      </c>
      <c r="AL172" s="35">
        <v>0</v>
      </c>
      <c r="AM172" s="35">
        <v>0</v>
      </c>
      <c r="AN172" s="35">
        <f t="shared" si="5"/>
        <v>426409</v>
      </c>
      <c r="AO172" s="35">
        <v>1</v>
      </c>
      <c r="AP172" s="35">
        <v>0</v>
      </c>
      <c r="AQ172" s="35">
        <v>3</v>
      </c>
      <c r="AR172" s="76">
        <v>426409</v>
      </c>
      <c r="AS172" s="35">
        <v>0</v>
      </c>
      <c r="AT172" s="35">
        <v>0</v>
      </c>
      <c r="AU172" s="35">
        <v>1</v>
      </c>
      <c r="AV172" s="35">
        <v>0</v>
      </c>
    </row>
    <row r="173" spans="1:48">
      <c r="A173" s="35">
        <v>2</v>
      </c>
      <c r="B173" s="35">
        <v>658</v>
      </c>
      <c r="C173" s="35">
        <v>0</v>
      </c>
      <c r="D173" s="35">
        <v>0</v>
      </c>
      <c r="E173" s="35">
        <v>0</v>
      </c>
      <c r="F173" s="35">
        <v>0</v>
      </c>
      <c r="G173" s="35">
        <v>0</v>
      </c>
      <c r="H173" s="35">
        <v>0</v>
      </c>
      <c r="I173" s="35">
        <v>0</v>
      </c>
      <c r="J173" s="35">
        <v>0</v>
      </c>
      <c r="K173" s="35">
        <v>0</v>
      </c>
      <c r="L173" s="35">
        <v>0</v>
      </c>
      <c r="M173" s="35">
        <v>0</v>
      </c>
      <c r="N173" s="35">
        <v>0</v>
      </c>
      <c r="O173" s="35">
        <v>0</v>
      </c>
      <c r="P173" s="35">
        <v>0</v>
      </c>
      <c r="Q173" s="35">
        <v>0</v>
      </c>
      <c r="R173" s="35">
        <v>0</v>
      </c>
      <c r="S173" s="35">
        <v>0</v>
      </c>
      <c r="T173" s="35">
        <v>0</v>
      </c>
      <c r="U173" s="35">
        <v>0</v>
      </c>
      <c r="V173" s="35">
        <v>0</v>
      </c>
      <c r="W173" s="35">
        <v>0</v>
      </c>
      <c r="X173" s="35">
        <v>0</v>
      </c>
      <c r="Y173" s="35">
        <v>0</v>
      </c>
      <c r="Z173" s="35">
        <v>0</v>
      </c>
      <c r="AA173" s="35">
        <v>0</v>
      </c>
      <c r="AB173" s="35">
        <v>0</v>
      </c>
      <c r="AC173" s="35">
        <v>0</v>
      </c>
      <c r="AD173" s="35">
        <v>0</v>
      </c>
      <c r="AE173" s="35">
        <v>0</v>
      </c>
      <c r="AF173" s="35">
        <v>0</v>
      </c>
      <c r="AG173" s="35">
        <v>1</v>
      </c>
      <c r="AH173" s="35">
        <v>1</v>
      </c>
      <c r="AI173" s="35">
        <v>0</v>
      </c>
      <c r="AJ173" s="35">
        <v>1</v>
      </c>
      <c r="AK173" s="35">
        <v>0</v>
      </c>
      <c r="AL173" s="35">
        <v>1</v>
      </c>
      <c r="AM173" s="35">
        <v>0</v>
      </c>
      <c r="AN173" s="35">
        <f t="shared" si="5"/>
        <v>432964</v>
      </c>
      <c r="AO173" s="35">
        <v>1</v>
      </c>
      <c r="AP173" s="35">
        <v>1</v>
      </c>
      <c r="AQ173" s="35">
        <v>2</v>
      </c>
      <c r="AR173" s="76">
        <v>432964</v>
      </c>
      <c r="AS173" s="35">
        <v>0</v>
      </c>
      <c r="AT173" s="35">
        <v>0</v>
      </c>
      <c r="AU173" s="35">
        <v>1</v>
      </c>
      <c r="AV173" s="35">
        <v>0</v>
      </c>
    </row>
    <row r="174" spans="1:48">
      <c r="A174" s="35">
        <v>3</v>
      </c>
      <c r="B174" s="35">
        <v>708</v>
      </c>
      <c r="C174" s="35">
        <v>0</v>
      </c>
      <c r="D174" s="35">
        <v>0</v>
      </c>
      <c r="E174" s="35">
        <v>0</v>
      </c>
      <c r="F174" s="35">
        <v>0</v>
      </c>
      <c r="G174" s="35">
        <v>0</v>
      </c>
      <c r="H174" s="35">
        <v>0</v>
      </c>
      <c r="I174" s="35">
        <v>0</v>
      </c>
      <c r="J174" s="35">
        <v>0</v>
      </c>
      <c r="K174" s="35">
        <v>0</v>
      </c>
      <c r="L174" s="35">
        <v>0</v>
      </c>
      <c r="M174" s="35">
        <v>0</v>
      </c>
      <c r="N174" s="35">
        <v>0</v>
      </c>
      <c r="O174" s="35">
        <v>0</v>
      </c>
      <c r="P174" s="35">
        <v>0</v>
      </c>
      <c r="Q174" s="35">
        <v>0</v>
      </c>
      <c r="R174" s="35">
        <v>0</v>
      </c>
      <c r="S174" s="35">
        <v>0</v>
      </c>
      <c r="T174" s="35">
        <v>0</v>
      </c>
      <c r="U174" s="35">
        <v>0</v>
      </c>
      <c r="V174" s="35">
        <v>0</v>
      </c>
      <c r="W174" s="35">
        <v>0</v>
      </c>
      <c r="X174" s="35">
        <v>0</v>
      </c>
      <c r="Y174" s="35">
        <v>0</v>
      </c>
      <c r="Z174" s="35">
        <v>0</v>
      </c>
      <c r="AA174" s="35">
        <v>0</v>
      </c>
      <c r="AB174" s="35">
        <v>0</v>
      </c>
      <c r="AC174" s="35">
        <v>0</v>
      </c>
      <c r="AD174" s="35">
        <v>0</v>
      </c>
      <c r="AE174" s="35">
        <v>0</v>
      </c>
      <c r="AF174" s="35">
        <v>0</v>
      </c>
      <c r="AG174" s="35">
        <v>1</v>
      </c>
      <c r="AH174" s="35">
        <v>1</v>
      </c>
      <c r="AI174" s="35">
        <v>0</v>
      </c>
      <c r="AJ174" s="35">
        <v>0</v>
      </c>
      <c r="AK174" s="35">
        <v>1</v>
      </c>
      <c r="AL174" s="35">
        <v>1</v>
      </c>
      <c r="AM174" s="35">
        <v>0</v>
      </c>
      <c r="AN174" s="35">
        <f t="shared" si="5"/>
        <v>501264</v>
      </c>
      <c r="AO174" s="35">
        <v>1</v>
      </c>
      <c r="AP174" s="35">
        <v>1</v>
      </c>
      <c r="AQ174" s="35">
        <v>2</v>
      </c>
      <c r="AR174" s="76">
        <v>501264</v>
      </c>
      <c r="AS174" s="35">
        <v>0</v>
      </c>
      <c r="AT174" s="35">
        <v>0</v>
      </c>
      <c r="AU174" s="35">
        <v>1</v>
      </c>
      <c r="AV174" s="35">
        <v>0</v>
      </c>
    </row>
    <row r="175" spans="1:48">
      <c r="A175" s="35">
        <v>3</v>
      </c>
      <c r="B175" s="35">
        <v>713</v>
      </c>
      <c r="C175" s="35">
        <v>0</v>
      </c>
      <c r="D175" s="35">
        <v>0</v>
      </c>
      <c r="E175" s="35">
        <v>0</v>
      </c>
      <c r="F175" s="35">
        <v>0</v>
      </c>
      <c r="G175" s="35">
        <v>0</v>
      </c>
      <c r="H175" s="35">
        <v>0</v>
      </c>
      <c r="I175" s="35">
        <v>0</v>
      </c>
      <c r="J175" s="35">
        <v>0</v>
      </c>
      <c r="K175" s="35">
        <v>0</v>
      </c>
      <c r="L175" s="35">
        <v>0</v>
      </c>
      <c r="M175" s="35">
        <v>0</v>
      </c>
      <c r="N175" s="35">
        <v>0</v>
      </c>
      <c r="O175" s="35">
        <v>0</v>
      </c>
      <c r="P175" s="35">
        <v>0</v>
      </c>
      <c r="Q175" s="35">
        <v>0</v>
      </c>
      <c r="R175" s="35">
        <v>0</v>
      </c>
      <c r="S175" s="35">
        <v>0</v>
      </c>
      <c r="T175" s="35">
        <v>0</v>
      </c>
      <c r="U175" s="35">
        <v>0</v>
      </c>
      <c r="V175" s="35">
        <v>0</v>
      </c>
      <c r="W175" s="35">
        <v>0</v>
      </c>
      <c r="X175" s="35">
        <v>0</v>
      </c>
      <c r="Y175" s="35">
        <v>0</v>
      </c>
      <c r="Z175" s="35">
        <v>0</v>
      </c>
      <c r="AA175" s="35">
        <v>0</v>
      </c>
      <c r="AB175" s="35">
        <v>0</v>
      </c>
      <c r="AC175" s="35">
        <v>0</v>
      </c>
      <c r="AD175" s="35">
        <v>0</v>
      </c>
      <c r="AE175" s="35">
        <v>0</v>
      </c>
      <c r="AF175" s="35">
        <v>0</v>
      </c>
      <c r="AG175" s="35">
        <v>1</v>
      </c>
      <c r="AH175" s="35">
        <v>0</v>
      </c>
      <c r="AI175" s="35">
        <v>0</v>
      </c>
      <c r="AJ175" s="35">
        <v>1</v>
      </c>
      <c r="AK175" s="35">
        <v>1</v>
      </c>
      <c r="AL175" s="35">
        <v>1</v>
      </c>
      <c r="AM175" s="35">
        <v>0</v>
      </c>
      <c r="AN175" s="35">
        <f t="shared" si="5"/>
        <v>508369</v>
      </c>
      <c r="AO175" s="35">
        <v>1</v>
      </c>
      <c r="AP175" s="35">
        <v>1</v>
      </c>
      <c r="AQ175" s="35">
        <v>2</v>
      </c>
      <c r="AR175" s="76">
        <v>508369</v>
      </c>
      <c r="AS175" s="35">
        <v>0</v>
      </c>
      <c r="AT175" s="35">
        <v>0</v>
      </c>
      <c r="AU175" s="35">
        <v>1</v>
      </c>
      <c r="AV175" s="35">
        <v>0</v>
      </c>
    </row>
    <row r="176" spans="1:48">
      <c r="A176" s="35">
        <v>1</v>
      </c>
      <c r="B176" s="35">
        <v>695</v>
      </c>
      <c r="C176" s="35">
        <v>0</v>
      </c>
      <c r="D176" s="35">
        <v>0</v>
      </c>
      <c r="E176" s="35">
        <v>0</v>
      </c>
      <c r="F176" s="35">
        <v>0</v>
      </c>
      <c r="G176" s="35">
        <v>0</v>
      </c>
      <c r="H176" s="35">
        <v>0</v>
      </c>
      <c r="I176" s="35">
        <v>0</v>
      </c>
      <c r="J176" s="35">
        <v>0</v>
      </c>
      <c r="K176" s="35">
        <v>0</v>
      </c>
      <c r="L176" s="35">
        <v>0</v>
      </c>
      <c r="M176" s="35">
        <v>0</v>
      </c>
      <c r="N176" s="35">
        <v>0</v>
      </c>
      <c r="O176" s="35">
        <v>0</v>
      </c>
      <c r="P176" s="35">
        <v>0</v>
      </c>
      <c r="Q176" s="35">
        <v>0</v>
      </c>
      <c r="R176" s="35">
        <v>0</v>
      </c>
      <c r="S176" s="35">
        <v>0</v>
      </c>
      <c r="T176" s="35">
        <v>0</v>
      </c>
      <c r="U176" s="35">
        <v>0</v>
      </c>
      <c r="V176" s="35">
        <v>0</v>
      </c>
      <c r="W176" s="35">
        <v>0</v>
      </c>
      <c r="X176" s="35">
        <v>0</v>
      </c>
      <c r="Y176" s="35">
        <v>0</v>
      </c>
      <c r="Z176" s="35">
        <v>0</v>
      </c>
      <c r="AA176" s="35">
        <v>0</v>
      </c>
      <c r="AB176" s="35">
        <v>0</v>
      </c>
      <c r="AC176" s="35">
        <v>0</v>
      </c>
      <c r="AD176" s="35">
        <v>0</v>
      </c>
      <c r="AE176" s="35">
        <v>0</v>
      </c>
      <c r="AF176" s="35">
        <v>0</v>
      </c>
      <c r="AG176" s="35">
        <v>1</v>
      </c>
      <c r="AH176" s="35">
        <v>1</v>
      </c>
      <c r="AI176" s="35">
        <v>1</v>
      </c>
      <c r="AJ176" s="35">
        <v>1</v>
      </c>
      <c r="AK176" s="35">
        <v>0</v>
      </c>
      <c r="AL176" s="35">
        <v>0</v>
      </c>
      <c r="AM176" s="35">
        <v>1</v>
      </c>
      <c r="AN176" s="35">
        <f t="shared" si="5"/>
        <v>483025</v>
      </c>
      <c r="AO176" s="35">
        <v>1</v>
      </c>
      <c r="AP176" s="35">
        <v>0</v>
      </c>
      <c r="AQ176" s="35">
        <v>3</v>
      </c>
      <c r="AR176" s="76">
        <v>483025</v>
      </c>
      <c r="AS176" s="35">
        <v>0</v>
      </c>
      <c r="AT176" s="35">
        <v>0</v>
      </c>
      <c r="AU176" s="35">
        <v>1</v>
      </c>
      <c r="AV176" s="35">
        <v>0</v>
      </c>
    </row>
    <row r="177" spans="1:48">
      <c r="A177" s="35">
        <v>1</v>
      </c>
      <c r="B177" s="35">
        <v>695</v>
      </c>
      <c r="C177" s="35">
        <v>0</v>
      </c>
      <c r="D177" s="35">
        <v>0</v>
      </c>
      <c r="E177" s="35">
        <v>0</v>
      </c>
      <c r="F177" s="35">
        <v>0</v>
      </c>
      <c r="G177" s="35">
        <v>0</v>
      </c>
      <c r="H177" s="35">
        <v>0</v>
      </c>
      <c r="I177" s="35">
        <v>0</v>
      </c>
      <c r="J177" s="35">
        <v>0</v>
      </c>
      <c r="K177" s="35">
        <v>0</v>
      </c>
      <c r="L177" s="35">
        <v>0</v>
      </c>
      <c r="M177" s="35">
        <v>0</v>
      </c>
      <c r="N177" s="35">
        <v>0</v>
      </c>
      <c r="O177" s="35">
        <v>0</v>
      </c>
      <c r="P177" s="35">
        <v>0</v>
      </c>
      <c r="Q177" s="35">
        <v>0</v>
      </c>
      <c r="R177" s="35">
        <v>0</v>
      </c>
      <c r="S177" s="35">
        <v>0</v>
      </c>
      <c r="T177" s="35">
        <v>0</v>
      </c>
      <c r="U177" s="35">
        <v>0</v>
      </c>
      <c r="V177" s="35">
        <v>0</v>
      </c>
      <c r="W177" s="35">
        <v>0</v>
      </c>
      <c r="X177" s="35">
        <v>0</v>
      </c>
      <c r="Y177" s="35">
        <v>0</v>
      </c>
      <c r="Z177" s="35">
        <v>0</v>
      </c>
      <c r="AA177" s="35">
        <v>0</v>
      </c>
      <c r="AB177" s="35">
        <v>0</v>
      </c>
      <c r="AC177" s="35">
        <v>0</v>
      </c>
      <c r="AD177" s="35">
        <v>0</v>
      </c>
      <c r="AE177" s="35">
        <v>0</v>
      </c>
      <c r="AF177" s="35">
        <v>0</v>
      </c>
      <c r="AG177" s="35">
        <v>1</v>
      </c>
      <c r="AH177" s="35">
        <v>1</v>
      </c>
      <c r="AI177" s="35">
        <v>1</v>
      </c>
      <c r="AJ177" s="35">
        <v>0</v>
      </c>
      <c r="AK177" s="35">
        <v>1</v>
      </c>
      <c r="AL177" s="35">
        <v>0</v>
      </c>
      <c r="AM177" s="35">
        <v>1</v>
      </c>
      <c r="AN177" s="35">
        <f t="shared" si="5"/>
        <v>483025</v>
      </c>
      <c r="AO177" s="35">
        <v>1</v>
      </c>
      <c r="AP177" s="35">
        <v>0</v>
      </c>
      <c r="AQ177" s="35">
        <v>3</v>
      </c>
      <c r="AR177" s="76">
        <v>483025</v>
      </c>
      <c r="AS177" s="35">
        <v>0</v>
      </c>
      <c r="AT177" s="35">
        <v>0</v>
      </c>
      <c r="AU177" s="35">
        <v>1</v>
      </c>
      <c r="AV177" s="35">
        <v>0</v>
      </c>
    </row>
    <row r="178" spans="1:48">
      <c r="A178" s="35">
        <v>2</v>
      </c>
      <c r="B178" s="35">
        <v>740</v>
      </c>
      <c r="C178" s="35">
        <v>0</v>
      </c>
      <c r="D178" s="35">
        <v>0</v>
      </c>
      <c r="E178" s="35">
        <v>0</v>
      </c>
      <c r="F178" s="35">
        <v>0</v>
      </c>
      <c r="G178" s="35">
        <v>0</v>
      </c>
      <c r="H178" s="35">
        <v>0</v>
      </c>
      <c r="I178" s="35">
        <v>0</v>
      </c>
      <c r="J178" s="35">
        <v>0</v>
      </c>
      <c r="K178" s="35">
        <v>0</v>
      </c>
      <c r="L178" s="35">
        <v>0</v>
      </c>
      <c r="M178" s="35">
        <v>0</v>
      </c>
      <c r="N178" s="35">
        <v>0</v>
      </c>
      <c r="O178" s="35">
        <v>0</v>
      </c>
      <c r="P178" s="35">
        <v>0</v>
      </c>
      <c r="Q178" s="35">
        <v>0</v>
      </c>
      <c r="R178" s="35">
        <v>0</v>
      </c>
      <c r="S178" s="35">
        <v>0</v>
      </c>
      <c r="T178" s="35">
        <v>0</v>
      </c>
      <c r="U178" s="35">
        <v>0</v>
      </c>
      <c r="V178" s="35">
        <v>0</v>
      </c>
      <c r="W178" s="35">
        <v>0</v>
      </c>
      <c r="X178" s="35">
        <v>0</v>
      </c>
      <c r="Y178" s="35">
        <v>0</v>
      </c>
      <c r="Z178" s="35">
        <v>0</v>
      </c>
      <c r="AA178" s="35">
        <v>0</v>
      </c>
      <c r="AB178" s="35">
        <v>0</v>
      </c>
      <c r="AC178" s="35">
        <v>0</v>
      </c>
      <c r="AD178" s="35">
        <v>0</v>
      </c>
      <c r="AE178" s="35">
        <v>0</v>
      </c>
      <c r="AF178" s="35">
        <v>0</v>
      </c>
      <c r="AG178" s="35">
        <v>1</v>
      </c>
      <c r="AH178" s="35">
        <v>0</v>
      </c>
      <c r="AI178" s="35">
        <v>1</v>
      </c>
      <c r="AJ178" s="35">
        <v>1</v>
      </c>
      <c r="AK178" s="35">
        <v>1</v>
      </c>
      <c r="AL178" s="35">
        <v>0</v>
      </c>
      <c r="AM178" s="35">
        <v>1</v>
      </c>
      <c r="AN178" s="35">
        <f t="shared" si="5"/>
        <v>547600</v>
      </c>
      <c r="AO178" s="35">
        <v>1</v>
      </c>
      <c r="AP178" s="35">
        <v>0</v>
      </c>
      <c r="AQ178" s="35">
        <v>3</v>
      </c>
      <c r="AR178" s="76">
        <v>547600</v>
      </c>
      <c r="AS178" s="35">
        <v>0</v>
      </c>
      <c r="AT178" s="35">
        <v>0</v>
      </c>
      <c r="AU178" s="35">
        <v>1</v>
      </c>
      <c r="AV178" s="35">
        <v>0</v>
      </c>
    </row>
    <row r="179" spans="1:48">
      <c r="A179" s="35">
        <v>2</v>
      </c>
      <c r="B179" s="35">
        <v>745</v>
      </c>
      <c r="C179" s="35">
        <v>0</v>
      </c>
      <c r="D179" s="35">
        <v>0</v>
      </c>
      <c r="E179" s="35">
        <v>0</v>
      </c>
      <c r="F179" s="35">
        <v>0</v>
      </c>
      <c r="G179" s="35">
        <v>0</v>
      </c>
      <c r="H179" s="35">
        <v>0</v>
      </c>
      <c r="I179" s="35">
        <v>0</v>
      </c>
      <c r="J179" s="35">
        <v>0</v>
      </c>
      <c r="K179" s="35">
        <v>0</v>
      </c>
      <c r="L179" s="35">
        <v>0</v>
      </c>
      <c r="M179" s="35">
        <v>0</v>
      </c>
      <c r="N179" s="35">
        <v>0</v>
      </c>
      <c r="O179" s="35">
        <v>0</v>
      </c>
      <c r="P179" s="35">
        <v>0</v>
      </c>
      <c r="Q179" s="35">
        <v>0</v>
      </c>
      <c r="R179" s="35">
        <v>0</v>
      </c>
      <c r="S179" s="35">
        <v>0</v>
      </c>
      <c r="T179" s="35">
        <v>0</v>
      </c>
      <c r="U179" s="35">
        <v>0</v>
      </c>
      <c r="V179" s="35">
        <v>0</v>
      </c>
      <c r="W179" s="35">
        <v>0</v>
      </c>
      <c r="X179" s="35">
        <v>0</v>
      </c>
      <c r="Y179" s="35">
        <v>0</v>
      </c>
      <c r="Z179" s="35">
        <v>0</v>
      </c>
      <c r="AA179" s="35">
        <v>0</v>
      </c>
      <c r="AB179" s="35">
        <v>0</v>
      </c>
      <c r="AC179" s="35">
        <v>0</v>
      </c>
      <c r="AD179" s="35">
        <v>0</v>
      </c>
      <c r="AE179" s="35">
        <v>0</v>
      </c>
      <c r="AF179" s="35">
        <v>0</v>
      </c>
      <c r="AG179" s="35">
        <v>1</v>
      </c>
      <c r="AH179" s="35">
        <v>1</v>
      </c>
      <c r="AI179" s="35">
        <v>0</v>
      </c>
      <c r="AJ179" s="35">
        <v>1</v>
      </c>
      <c r="AK179" s="35">
        <v>0</v>
      </c>
      <c r="AL179" s="35">
        <v>1</v>
      </c>
      <c r="AM179" s="35">
        <v>1</v>
      </c>
      <c r="AN179" s="35">
        <f t="shared" si="5"/>
        <v>555025</v>
      </c>
      <c r="AO179" s="35">
        <v>1</v>
      </c>
      <c r="AP179" s="35">
        <v>1</v>
      </c>
      <c r="AQ179" s="35">
        <v>2</v>
      </c>
      <c r="AR179" s="76">
        <v>555025</v>
      </c>
      <c r="AS179" s="35">
        <v>0</v>
      </c>
      <c r="AT179" s="35">
        <v>0</v>
      </c>
      <c r="AU179" s="35">
        <v>1</v>
      </c>
      <c r="AV179" s="35">
        <v>0</v>
      </c>
    </row>
    <row r="180" spans="1:48">
      <c r="A180" s="35">
        <v>3</v>
      </c>
      <c r="B180" s="35">
        <v>795</v>
      </c>
      <c r="C180" s="35">
        <v>0</v>
      </c>
      <c r="D180" s="35">
        <v>0</v>
      </c>
      <c r="E180" s="35">
        <v>0</v>
      </c>
      <c r="F180" s="35">
        <v>0</v>
      </c>
      <c r="G180" s="35">
        <v>0</v>
      </c>
      <c r="H180" s="35">
        <v>0</v>
      </c>
      <c r="I180" s="35">
        <v>0</v>
      </c>
      <c r="J180" s="35">
        <v>0</v>
      </c>
      <c r="K180" s="35">
        <v>0</v>
      </c>
      <c r="L180" s="35">
        <v>0</v>
      </c>
      <c r="M180" s="35">
        <v>0</v>
      </c>
      <c r="N180" s="35">
        <v>0</v>
      </c>
      <c r="O180" s="35">
        <v>0</v>
      </c>
      <c r="P180" s="35">
        <v>0</v>
      </c>
      <c r="Q180" s="35">
        <v>0</v>
      </c>
      <c r="R180" s="35">
        <v>0</v>
      </c>
      <c r="S180" s="35">
        <v>0</v>
      </c>
      <c r="T180" s="35">
        <v>0</v>
      </c>
      <c r="U180" s="35">
        <v>0</v>
      </c>
      <c r="V180" s="35">
        <v>0</v>
      </c>
      <c r="W180" s="35">
        <v>0</v>
      </c>
      <c r="X180" s="35">
        <v>0</v>
      </c>
      <c r="Y180" s="35">
        <v>0</v>
      </c>
      <c r="Z180" s="35">
        <v>0</v>
      </c>
      <c r="AA180" s="35">
        <v>0</v>
      </c>
      <c r="AB180" s="35">
        <v>0</v>
      </c>
      <c r="AC180" s="35">
        <v>0</v>
      </c>
      <c r="AD180" s="35">
        <v>0</v>
      </c>
      <c r="AE180" s="35">
        <v>0</v>
      </c>
      <c r="AF180" s="35">
        <v>0</v>
      </c>
      <c r="AG180" s="35">
        <v>1</v>
      </c>
      <c r="AH180" s="35">
        <v>1</v>
      </c>
      <c r="AI180" s="35">
        <v>0</v>
      </c>
      <c r="AJ180" s="35">
        <v>0</v>
      </c>
      <c r="AK180" s="35">
        <v>1</v>
      </c>
      <c r="AL180" s="35">
        <v>1</v>
      </c>
      <c r="AM180" s="35">
        <v>1</v>
      </c>
      <c r="AN180" s="35">
        <f t="shared" si="5"/>
        <v>632025</v>
      </c>
      <c r="AO180" s="35">
        <v>1</v>
      </c>
      <c r="AP180" s="35">
        <v>1</v>
      </c>
      <c r="AQ180" s="35">
        <v>2</v>
      </c>
      <c r="AR180" s="76">
        <v>632025</v>
      </c>
      <c r="AS180" s="35">
        <v>0</v>
      </c>
      <c r="AT180" s="35">
        <v>0</v>
      </c>
      <c r="AU180" s="35">
        <v>1</v>
      </c>
      <c r="AV180" s="35">
        <v>0</v>
      </c>
    </row>
    <row r="181" spans="1:48">
      <c r="A181" s="35">
        <v>3</v>
      </c>
      <c r="B181" s="35">
        <v>800</v>
      </c>
      <c r="C181" s="35">
        <v>0</v>
      </c>
      <c r="D181" s="35">
        <v>0</v>
      </c>
      <c r="E181" s="35">
        <v>0</v>
      </c>
      <c r="F181" s="35">
        <v>0</v>
      </c>
      <c r="G181" s="35">
        <v>0</v>
      </c>
      <c r="H181" s="35">
        <v>0</v>
      </c>
      <c r="I181" s="35">
        <v>0</v>
      </c>
      <c r="J181" s="35">
        <v>0</v>
      </c>
      <c r="K181" s="35">
        <v>0</v>
      </c>
      <c r="L181" s="35">
        <v>0</v>
      </c>
      <c r="M181" s="35">
        <v>0</v>
      </c>
      <c r="N181" s="35">
        <v>0</v>
      </c>
      <c r="O181" s="35">
        <v>0</v>
      </c>
      <c r="P181" s="35">
        <v>0</v>
      </c>
      <c r="Q181" s="35">
        <v>0</v>
      </c>
      <c r="R181" s="35">
        <v>0</v>
      </c>
      <c r="S181" s="35">
        <v>0</v>
      </c>
      <c r="T181" s="35">
        <v>0</v>
      </c>
      <c r="U181" s="35">
        <v>0</v>
      </c>
      <c r="V181" s="35">
        <v>0</v>
      </c>
      <c r="W181" s="35">
        <v>0</v>
      </c>
      <c r="X181" s="35">
        <v>0</v>
      </c>
      <c r="Y181" s="35">
        <v>0</v>
      </c>
      <c r="Z181" s="35">
        <v>0</v>
      </c>
      <c r="AA181" s="35">
        <v>0</v>
      </c>
      <c r="AB181" s="35">
        <v>0</v>
      </c>
      <c r="AC181" s="35">
        <v>0</v>
      </c>
      <c r="AD181" s="35">
        <v>0</v>
      </c>
      <c r="AE181" s="35">
        <v>0</v>
      </c>
      <c r="AF181" s="35">
        <v>0</v>
      </c>
      <c r="AG181" s="35">
        <v>1</v>
      </c>
      <c r="AH181" s="35">
        <v>0</v>
      </c>
      <c r="AI181" s="35">
        <v>0</v>
      </c>
      <c r="AJ181" s="35">
        <v>1</v>
      </c>
      <c r="AK181" s="35">
        <v>1</v>
      </c>
      <c r="AL181" s="35">
        <v>1</v>
      </c>
      <c r="AM181" s="35">
        <v>1</v>
      </c>
      <c r="AN181" s="35">
        <f t="shared" si="5"/>
        <v>640000</v>
      </c>
      <c r="AO181" s="35">
        <v>1</v>
      </c>
      <c r="AP181" s="35">
        <v>1</v>
      </c>
      <c r="AQ181" s="35">
        <v>2</v>
      </c>
      <c r="AR181" s="76">
        <v>640000</v>
      </c>
      <c r="AS181" s="35">
        <v>0</v>
      </c>
      <c r="AT181" s="35">
        <v>0</v>
      </c>
      <c r="AU181" s="35">
        <v>1</v>
      </c>
      <c r="AV181" s="35">
        <v>0</v>
      </c>
    </row>
    <row r="182" spans="1:48">
      <c r="A182" s="35">
        <v>5</v>
      </c>
      <c r="B182" s="35">
        <v>1714.3999999999999</v>
      </c>
      <c r="C182" s="35">
        <v>1</v>
      </c>
      <c r="D182" s="35">
        <v>1</v>
      </c>
      <c r="E182" s="35">
        <v>1</v>
      </c>
      <c r="F182" s="35">
        <v>1</v>
      </c>
      <c r="G182" s="35">
        <v>0</v>
      </c>
      <c r="H182" s="35">
        <v>0</v>
      </c>
      <c r="I182" s="35">
        <v>0</v>
      </c>
      <c r="J182" s="35">
        <v>0</v>
      </c>
      <c r="K182" s="35">
        <v>0</v>
      </c>
      <c r="L182" s="35">
        <v>0</v>
      </c>
      <c r="M182" s="35">
        <v>0</v>
      </c>
      <c r="N182" s="35">
        <v>0</v>
      </c>
      <c r="O182" s="35">
        <v>0</v>
      </c>
      <c r="P182" s="35">
        <v>0</v>
      </c>
      <c r="Q182" s="35">
        <v>0</v>
      </c>
      <c r="R182" s="35">
        <v>0</v>
      </c>
      <c r="S182" s="35">
        <v>0</v>
      </c>
      <c r="T182" s="35">
        <v>0</v>
      </c>
      <c r="U182" s="35">
        <v>0</v>
      </c>
      <c r="V182" s="35">
        <v>0</v>
      </c>
      <c r="W182" s="35">
        <v>0</v>
      </c>
      <c r="X182" s="35">
        <v>0</v>
      </c>
      <c r="Y182" s="35">
        <v>0</v>
      </c>
      <c r="Z182" s="35">
        <v>0</v>
      </c>
      <c r="AA182" s="35">
        <v>0</v>
      </c>
      <c r="AB182" s="35">
        <v>0</v>
      </c>
      <c r="AC182" s="35">
        <v>0</v>
      </c>
      <c r="AD182" s="35">
        <v>0</v>
      </c>
      <c r="AE182" s="35">
        <v>0</v>
      </c>
      <c r="AF182" s="35">
        <v>0</v>
      </c>
      <c r="AG182" s="35">
        <v>0</v>
      </c>
      <c r="AH182" s="35">
        <v>0</v>
      </c>
      <c r="AI182" s="35">
        <v>0</v>
      </c>
      <c r="AJ182" s="35">
        <v>0</v>
      </c>
      <c r="AK182" s="35">
        <v>0</v>
      </c>
      <c r="AL182" s="35">
        <v>0</v>
      </c>
      <c r="AM182" s="35">
        <v>0</v>
      </c>
      <c r="AN182" s="35">
        <f t="shared" si="5"/>
        <v>2939167.3599999994</v>
      </c>
      <c r="AO182" s="35">
        <v>1</v>
      </c>
      <c r="AP182" s="35">
        <v>0</v>
      </c>
      <c r="AQ182" s="35">
        <v>3</v>
      </c>
      <c r="AR182" s="76">
        <v>2939167.3599999994</v>
      </c>
      <c r="AS182" s="35">
        <v>0</v>
      </c>
      <c r="AT182" s="35">
        <v>0</v>
      </c>
      <c r="AU182" s="35">
        <v>0</v>
      </c>
      <c r="AV182" s="35">
        <v>1</v>
      </c>
    </row>
    <row r="183" spans="1:48">
      <c r="A183" s="35">
        <v>2</v>
      </c>
      <c r="B183" s="35">
        <v>1714.41</v>
      </c>
      <c r="C183" s="35">
        <v>1</v>
      </c>
      <c r="D183" s="35">
        <v>1</v>
      </c>
      <c r="E183" s="35">
        <v>1</v>
      </c>
      <c r="F183" s="35">
        <v>0</v>
      </c>
      <c r="G183" s="35">
        <v>0</v>
      </c>
      <c r="H183" s="35">
        <v>1</v>
      </c>
      <c r="I183" s="35">
        <v>0</v>
      </c>
      <c r="J183" s="35">
        <v>0</v>
      </c>
      <c r="K183" s="35">
        <v>0</v>
      </c>
      <c r="L183" s="35">
        <v>0</v>
      </c>
      <c r="M183" s="35">
        <v>0</v>
      </c>
      <c r="N183" s="35">
        <v>0</v>
      </c>
      <c r="O183" s="35">
        <v>0</v>
      </c>
      <c r="P183" s="35">
        <v>0</v>
      </c>
      <c r="Q183" s="35">
        <v>0</v>
      </c>
      <c r="R183" s="35">
        <v>0</v>
      </c>
      <c r="S183" s="35">
        <v>0</v>
      </c>
      <c r="T183" s="35">
        <v>0</v>
      </c>
      <c r="U183" s="35">
        <v>0</v>
      </c>
      <c r="V183" s="35">
        <v>0</v>
      </c>
      <c r="W183" s="35">
        <v>0</v>
      </c>
      <c r="X183" s="35">
        <v>0</v>
      </c>
      <c r="Y183" s="35">
        <v>0</v>
      </c>
      <c r="Z183" s="35">
        <v>0</v>
      </c>
      <c r="AA183" s="35">
        <v>0</v>
      </c>
      <c r="AB183" s="35">
        <v>0</v>
      </c>
      <c r="AC183" s="35">
        <v>0</v>
      </c>
      <c r="AD183" s="35">
        <v>0</v>
      </c>
      <c r="AE183" s="35">
        <v>0</v>
      </c>
      <c r="AF183" s="35">
        <v>0</v>
      </c>
      <c r="AG183" s="35">
        <v>0</v>
      </c>
      <c r="AH183" s="35">
        <v>0</v>
      </c>
      <c r="AI183" s="35">
        <v>0</v>
      </c>
      <c r="AJ183" s="35">
        <v>0</v>
      </c>
      <c r="AK183" s="35">
        <v>0</v>
      </c>
      <c r="AL183" s="35">
        <v>0</v>
      </c>
      <c r="AM183" s="35">
        <v>0</v>
      </c>
      <c r="AN183" s="35">
        <f t="shared" si="5"/>
        <v>2939201.6481000003</v>
      </c>
      <c r="AO183" s="35">
        <v>1</v>
      </c>
      <c r="AP183" s="35">
        <v>0</v>
      </c>
      <c r="AQ183" s="35">
        <v>3</v>
      </c>
      <c r="AR183" s="76">
        <v>2939201.6481000003</v>
      </c>
      <c r="AS183" s="35">
        <v>0</v>
      </c>
      <c r="AT183" s="35">
        <v>0</v>
      </c>
      <c r="AU183" s="35">
        <v>0</v>
      </c>
      <c r="AV183" s="35">
        <v>1</v>
      </c>
    </row>
    <row r="184" spans="1:48">
      <c r="A184" s="35">
        <v>3</v>
      </c>
      <c r="B184" s="35">
        <v>1801.9099999999999</v>
      </c>
      <c r="C184" s="35">
        <v>1</v>
      </c>
      <c r="D184" s="35">
        <v>1</v>
      </c>
      <c r="E184" s="35">
        <v>0</v>
      </c>
      <c r="F184" s="35">
        <v>1</v>
      </c>
      <c r="G184" s="35">
        <v>1</v>
      </c>
      <c r="H184" s="35">
        <v>0</v>
      </c>
      <c r="I184" s="35">
        <v>0</v>
      </c>
      <c r="J184" s="35">
        <v>0</v>
      </c>
      <c r="K184" s="35">
        <v>0</v>
      </c>
      <c r="L184" s="35">
        <v>0</v>
      </c>
      <c r="M184" s="35">
        <v>0</v>
      </c>
      <c r="N184" s="35">
        <v>0</v>
      </c>
      <c r="O184" s="35">
        <v>0</v>
      </c>
      <c r="P184" s="35">
        <v>0</v>
      </c>
      <c r="Q184" s="35">
        <v>0</v>
      </c>
      <c r="R184" s="35">
        <v>0</v>
      </c>
      <c r="S184" s="35">
        <v>0</v>
      </c>
      <c r="T184" s="35">
        <v>0</v>
      </c>
      <c r="U184" s="35">
        <v>0</v>
      </c>
      <c r="V184" s="35">
        <v>0</v>
      </c>
      <c r="W184" s="35">
        <v>0</v>
      </c>
      <c r="X184" s="35">
        <v>0</v>
      </c>
      <c r="Y184" s="35">
        <v>0</v>
      </c>
      <c r="Z184" s="35">
        <v>0</v>
      </c>
      <c r="AA184" s="35">
        <v>0</v>
      </c>
      <c r="AB184" s="35">
        <v>0</v>
      </c>
      <c r="AC184" s="35">
        <v>0</v>
      </c>
      <c r="AD184" s="35">
        <v>0</v>
      </c>
      <c r="AE184" s="35">
        <v>0</v>
      </c>
      <c r="AF184" s="35">
        <v>0</v>
      </c>
      <c r="AG184" s="35">
        <v>0</v>
      </c>
      <c r="AH184" s="35">
        <v>0</v>
      </c>
      <c r="AI184" s="35">
        <v>0</v>
      </c>
      <c r="AJ184" s="35">
        <v>0</v>
      </c>
      <c r="AK184" s="35">
        <v>0</v>
      </c>
      <c r="AL184" s="35">
        <v>0</v>
      </c>
      <c r="AM184" s="35">
        <v>0</v>
      </c>
      <c r="AN184" s="35">
        <f t="shared" si="5"/>
        <v>3246879.6480999994</v>
      </c>
      <c r="AO184" s="35">
        <v>1</v>
      </c>
      <c r="AP184" s="35">
        <v>1</v>
      </c>
      <c r="AQ184" s="35">
        <v>2</v>
      </c>
      <c r="AR184" s="76">
        <v>3246879.6480999994</v>
      </c>
      <c r="AS184" s="35">
        <v>0</v>
      </c>
      <c r="AT184" s="35">
        <v>0</v>
      </c>
      <c r="AU184" s="35">
        <v>0</v>
      </c>
      <c r="AV184" s="35">
        <v>1</v>
      </c>
    </row>
    <row r="185" spans="1:48">
      <c r="A185" s="35">
        <v>2</v>
      </c>
      <c r="B185" s="35">
        <v>1808.78</v>
      </c>
      <c r="C185" s="35">
        <v>1</v>
      </c>
      <c r="D185" s="35">
        <v>0</v>
      </c>
      <c r="E185" s="35">
        <v>0</v>
      </c>
      <c r="F185" s="35">
        <v>1</v>
      </c>
      <c r="G185" s="35">
        <v>1</v>
      </c>
      <c r="H185" s="35">
        <v>1</v>
      </c>
      <c r="I185" s="35">
        <v>0</v>
      </c>
      <c r="J185" s="35">
        <v>0</v>
      </c>
      <c r="K185" s="35">
        <v>0</v>
      </c>
      <c r="L185" s="35">
        <v>0</v>
      </c>
      <c r="M185" s="35">
        <v>0</v>
      </c>
      <c r="N185" s="35">
        <v>0</v>
      </c>
      <c r="O185" s="35">
        <v>0</v>
      </c>
      <c r="P185" s="35">
        <v>0</v>
      </c>
      <c r="Q185" s="35">
        <v>0</v>
      </c>
      <c r="R185" s="35">
        <v>0</v>
      </c>
      <c r="S185" s="35">
        <v>0</v>
      </c>
      <c r="T185" s="35">
        <v>0</v>
      </c>
      <c r="U185" s="35">
        <v>0</v>
      </c>
      <c r="V185" s="35">
        <v>0</v>
      </c>
      <c r="W185" s="35">
        <v>0</v>
      </c>
      <c r="X185" s="35">
        <v>0</v>
      </c>
      <c r="Y185" s="35">
        <v>0</v>
      </c>
      <c r="Z185" s="35">
        <v>0</v>
      </c>
      <c r="AA185" s="35">
        <v>0</v>
      </c>
      <c r="AB185" s="35">
        <v>0</v>
      </c>
      <c r="AC185" s="35">
        <v>0</v>
      </c>
      <c r="AD185" s="35">
        <v>0</v>
      </c>
      <c r="AE185" s="35">
        <v>0</v>
      </c>
      <c r="AF185" s="35">
        <v>0</v>
      </c>
      <c r="AG185" s="35">
        <v>0</v>
      </c>
      <c r="AH185" s="35">
        <v>0</v>
      </c>
      <c r="AI185" s="35">
        <v>0</v>
      </c>
      <c r="AJ185" s="35">
        <v>0</v>
      </c>
      <c r="AK185" s="35">
        <v>0</v>
      </c>
      <c r="AL185" s="35">
        <v>0</v>
      </c>
      <c r="AM185" s="35">
        <v>0</v>
      </c>
      <c r="AN185" s="35">
        <f t="shared" si="5"/>
        <v>3271685.0883999998</v>
      </c>
      <c r="AO185" s="35">
        <v>1</v>
      </c>
      <c r="AP185" s="35">
        <v>1</v>
      </c>
      <c r="AQ185" s="35">
        <v>2</v>
      </c>
      <c r="AR185" s="76">
        <v>3271685.0883999998</v>
      </c>
      <c r="AS185" s="35">
        <v>0</v>
      </c>
      <c r="AT185" s="35">
        <v>0</v>
      </c>
      <c r="AU185" s="35">
        <v>0</v>
      </c>
      <c r="AV185" s="35">
        <v>1</v>
      </c>
    </row>
    <row r="186" spans="1:48">
      <c r="A186" s="35">
        <v>2</v>
      </c>
      <c r="B186" s="35">
        <v>1851.28</v>
      </c>
      <c r="C186" s="35">
        <v>1</v>
      </c>
      <c r="D186" s="35">
        <v>0</v>
      </c>
      <c r="E186" s="35">
        <v>1</v>
      </c>
      <c r="F186" s="35">
        <v>0</v>
      </c>
      <c r="G186" s="35">
        <v>1</v>
      </c>
      <c r="H186" s="35">
        <v>1</v>
      </c>
      <c r="I186" s="35">
        <v>0</v>
      </c>
      <c r="J186" s="35">
        <v>0</v>
      </c>
      <c r="K186" s="35">
        <v>0</v>
      </c>
      <c r="L186" s="35">
        <v>0</v>
      </c>
      <c r="M186" s="35">
        <v>0</v>
      </c>
      <c r="N186" s="35">
        <v>0</v>
      </c>
      <c r="O186" s="35">
        <v>0</v>
      </c>
      <c r="P186" s="35">
        <v>0</v>
      </c>
      <c r="Q186" s="35">
        <v>0</v>
      </c>
      <c r="R186" s="35">
        <v>0</v>
      </c>
      <c r="S186" s="35">
        <v>0</v>
      </c>
      <c r="T186" s="35">
        <v>0</v>
      </c>
      <c r="U186" s="35">
        <v>0</v>
      </c>
      <c r="V186" s="35">
        <v>0</v>
      </c>
      <c r="W186" s="35">
        <v>0</v>
      </c>
      <c r="X186" s="35">
        <v>0</v>
      </c>
      <c r="Y186" s="35">
        <v>0</v>
      </c>
      <c r="Z186" s="35">
        <v>0</v>
      </c>
      <c r="AA186" s="35">
        <v>0</v>
      </c>
      <c r="AB186" s="35">
        <v>0</v>
      </c>
      <c r="AC186" s="35">
        <v>0</v>
      </c>
      <c r="AD186" s="35">
        <v>0</v>
      </c>
      <c r="AE186" s="35">
        <v>0</v>
      </c>
      <c r="AF186" s="35">
        <v>0</v>
      </c>
      <c r="AG186" s="35">
        <v>0</v>
      </c>
      <c r="AH186" s="35">
        <v>0</v>
      </c>
      <c r="AI186" s="35">
        <v>0</v>
      </c>
      <c r="AJ186" s="35">
        <v>0</v>
      </c>
      <c r="AK186" s="35">
        <v>0</v>
      </c>
      <c r="AL186" s="35">
        <v>0</v>
      </c>
      <c r="AM186" s="35">
        <v>0</v>
      </c>
      <c r="AN186" s="35">
        <f t="shared" si="5"/>
        <v>3427237.6384000001</v>
      </c>
      <c r="AO186" s="35">
        <v>1</v>
      </c>
      <c r="AP186" s="35">
        <v>1</v>
      </c>
      <c r="AQ186" s="35">
        <v>2</v>
      </c>
      <c r="AR186" s="76">
        <v>3427237.6384000001</v>
      </c>
      <c r="AS186" s="35">
        <v>0</v>
      </c>
      <c r="AT186" s="35">
        <v>0</v>
      </c>
      <c r="AU186" s="35">
        <v>0</v>
      </c>
      <c r="AV186" s="35">
        <v>1</v>
      </c>
    </row>
    <row r="187" spans="1:48">
      <c r="A187" s="35">
        <v>3</v>
      </c>
      <c r="B187" s="35">
        <v>1851.28</v>
      </c>
      <c r="C187" s="35">
        <v>1</v>
      </c>
      <c r="D187" s="35">
        <v>0</v>
      </c>
      <c r="E187" s="35">
        <v>1</v>
      </c>
      <c r="F187" s="35">
        <v>1</v>
      </c>
      <c r="G187" s="35">
        <v>1</v>
      </c>
      <c r="H187" s="35">
        <v>0</v>
      </c>
      <c r="I187" s="35">
        <v>0</v>
      </c>
      <c r="J187" s="35">
        <v>0</v>
      </c>
      <c r="K187" s="35">
        <v>0</v>
      </c>
      <c r="L187" s="35">
        <v>0</v>
      </c>
      <c r="M187" s="35">
        <v>0</v>
      </c>
      <c r="N187" s="35">
        <v>0</v>
      </c>
      <c r="O187" s="35">
        <v>0</v>
      </c>
      <c r="P187" s="35">
        <v>0</v>
      </c>
      <c r="Q187" s="35">
        <v>0</v>
      </c>
      <c r="R187" s="35">
        <v>0</v>
      </c>
      <c r="S187" s="35">
        <v>0</v>
      </c>
      <c r="T187" s="35">
        <v>0</v>
      </c>
      <c r="U187" s="35">
        <v>0</v>
      </c>
      <c r="V187" s="35">
        <v>0</v>
      </c>
      <c r="W187" s="35">
        <v>0</v>
      </c>
      <c r="X187" s="35">
        <v>0</v>
      </c>
      <c r="Y187" s="35">
        <v>0</v>
      </c>
      <c r="Z187" s="35">
        <v>0</v>
      </c>
      <c r="AA187" s="35">
        <v>0</v>
      </c>
      <c r="AB187" s="35">
        <v>0</v>
      </c>
      <c r="AC187" s="35">
        <v>0</v>
      </c>
      <c r="AD187" s="35">
        <v>0</v>
      </c>
      <c r="AE187" s="35">
        <v>0</v>
      </c>
      <c r="AF187" s="35">
        <v>0</v>
      </c>
      <c r="AG187" s="35">
        <v>0</v>
      </c>
      <c r="AH187" s="35">
        <v>0</v>
      </c>
      <c r="AI187" s="35">
        <v>0</v>
      </c>
      <c r="AJ187" s="35">
        <v>0</v>
      </c>
      <c r="AK187" s="35">
        <v>0</v>
      </c>
      <c r="AL187" s="35">
        <v>0</v>
      </c>
      <c r="AM187" s="35">
        <v>0</v>
      </c>
      <c r="AN187" s="35">
        <f t="shared" si="5"/>
        <v>3427237.6384000001</v>
      </c>
      <c r="AO187" s="35">
        <v>1</v>
      </c>
      <c r="AP187" s="35">
        <v>1</v>
      </c>
      <c r="AQ187" s="35">
        <v>2</v>
      </c>
      <c r="AR187" s="76">
        <v>3427237.6384000001</v>
      </c>
      <c r="AS187" s="35">
        <v>0</v>
      </c>
      <c r="AT187" s="35">
        <v>0</v>
      </c>
      <c r="AU187" s="35">
        <v>0</v>
      </c>
      <c r="AV187" s="35">
        <v>1</v>
      </c>
    </row>
    <row r="188" spans="1:48">
      <c r="A188" s="35">
        <v>3</v>
      </c>
      <c r="B188" s="35">
        <v>1853.1599999999999</v>
      </c>
      <c r="C188" s="35">
        <v>1</v>
      </c>
      <c r="D188" s="35">
        <v>1</v>
      </c>
      <c r="E188" s="35">
        <v>1</v>
      </c>
      <c r="F188" s="35">
        <v>1</v>
      </c>
      <c r="G188" s="35">
        <v>0</v>
      </c>
      <c r="H188" s="35">
        <v>0</v>
      </c>
      <c r="I188" s="35">
        <v>1</v>
      </c>
      <c r="J188" s="35">
        <v>0</v>
      </c>
      <c r="K188" s="35">
        <v>0</v>
      </c>
      <c r="L188" s="35">
        <v>0</v>
      </c>
      <c r="M188" s="35">
        <v>0</v>
      </c>
      <c r="N188" s="35">
        <v>0</v>
      </c>
      <c r="O188" s="35">
        <v>0</v>
      </c>
      <c r="P188" s="35">
        <v>0</v>
      </c>
      <c r="Q188" s="35">
        <v>0</v>
      </c>
      <c r="R188" s="35">
        <v>0</v>
      </c>
      <c r="S188" s="35">
        <v>0</v>
      </c>
      <c r="T188" s="35">
        <v>0</v>
      </c>
      <c r="U188" s="35">
        <v>0</v>
      </c>
      <c r="V188" s="35">
        <v>0</v>
      </c>
      <c r="W188" s="35">
        <v>0</v>
      </c>
      <c r="X188" s="35">
        <v>0</v>
      </c>
      <c r="Y188" s="35">
        <v>0</v>
      </c>
      <c r="Z188" s="35">
        <v>0</v>
      </c>
      <c r="AA188" s="35">
        <v>0</v>
      </c>
      <c r="AB188" s="35">
        <v>0</v>
      </c>
      <c r="AC188" s="35">
        <v>0</v>
      </c>
      <c r="AD188" s="35">
        <v>0</v>
      </c>
      <c r="AE188" s="35">
        <v>0</v>
      </c>
      <c r="AF188" s="35">
        <v>0</v>
      </c>
      <c r="AG188" s="35">
        <v>0</v>
      </c>
      <c r="AH188" s="35">
        <v>0</v>
      </c>
      <c r="AI188" s="35">
        <v>0</v>
      </c>
      <c r="AJ188" s="35">
        <v>0</v>
      </c>
      <c r="AK188" s="35">
        <v>0</v>
      </c>
      <c r="AL188" s="35">
        <v>0</v>
      </c>
      <c r="AM188" s="35">
        <v>0</v>
      </c>
      <c r="AN188" s="35">
        <f t="shared" si="5"/>
        <v>3434201.9855999993</v>
      </c>
      <c r="AO188" s="35">
        <v>1</v>
      </c>
      <c r="AP188" s="35">
        <v>0</v>
      </c>
      <c r="AQ188" s="35">
        <v>3</v>
      </c>
      <c r="AR188" s="76">
        <v>3434201.9855999993</v>
      </c>
      <c r="AS188" s="35">
        <v>0</v>
      </c>
      <c r="AT188" s="35">
        <v>0</v>
      </c>
      <c r="AU188" s="35">
        <v>0</v>
      </c>
      <c r="AV188" s="35">
        <v>1</v>
      </c>
    </row>
    <row r="189" spans="1:48">
      <c r="A189" s="35">
        <v>1</v>
      </c>
      <c r="B189" s="35">
        <v>1853.17</v>
      </c>
      <c r="C189" s="35">
        <v>1</v>
      </c>
      <c r="D189" s="35">
        <v>1</v>
      </c>
      <c r="E189" s="35">
        <v>1</v>
      </c>
      <c r="F189" s="35">
        <v>0</v>
      </c>
      <c r="G189" s="35">
        <v>0</v>
      </c>
      <c r="H189" s="35">
        <v>1</v>
      </c>
      <c r="I189" s="35">
        <v>1</v>
      </c>
      <c r="J189" s="35">
        <v>0</v>
      </c>
      <c r="K189" s="35">
        <v>0</v>
      </c>
      <c r="L189" s="35">
        <v>0</v>
      </c>
      <c r="M189" s="35">
        <v>0</v>
      </c>
      <c r="N189" s="35">
        <v>0</v>
      </c>
      <c r="O189" s="35">
        <v>0</v>
      </c>
      <c r="P189" s="35">
        <v>0</v>
      </c>
      <c r="Q189" s="35">
        <v>0</v>
      </c>
      <c r="R189" s="35">
        <v>0</v>
      </c>
      <c r="S189" s="35">
        <v>0</v>
      </c>
      <c r="T189" s="35">
        <v>0</v>
      </c>
      <c r="U189" s="35">
        <v>0</v>
      </c>
      <c r="V189" s="35">
        <v>0</v>
      </c>
      <c r="W189" s="35">
        <v>0</v>
      </c>
      <c r="X189" s="35">
        <v>0</v>
      </c>
      <c r="Y189" s="35">
        <v>0</v>
      </c>
      <c r="Z189" s="35">
        <v>0</v>
      </c>
      <c r="AA189" s="35">
        <v>0</v>
      </c>
      <c r="AB189" s="35">
        <v>0</v>
      </c>
      <c r="AC189" s="35">
        <v>0</v>
      </c>
      <c r="AD189" s="35">
        <v>0</v>
      </c>
      <c r="AE189" s="35">
        <v>0</v>
      </c>
      <c r="AF189" s="35">
        <v>0</v>
      </c>
      <c r="AG189" s="35">
        <v>0</v>
      </c>
      <c r="AH189" s="35">
        <v>0</v>
      </c>
      <c r="AI189" s="35">
        <v>0</v>
      </c>
      <c r="AJ189" s="35">
        <v>0</v>
      </c>
      <c r="AK189" s="35">
        <v>0</v>
      </c>
      <c r="AL189" s="35">
        <v>0</v>
      </c>
      <c r="AM189" s="35">
        <v>0</v>
      </c>
      <c r="AN189" s="35">
        <f t="shared" si="5"/>
        <v>3434239.0489000003</v>
      </c>
      <c r="AO189" s="35">
        <v>1</v>
      </c>
      <c r="AP189" s="35">
        <v>0</v>
      </c>
      <c r="AQ189" s="35">
        <v>3</v>
      </c>
      <c r="AR189" s="76">
        <v>3434239.0489000003</v>
      </c>
      <c r="AS189" s="35">
        <v>0</v>
      </c>
      <c r="AT189" s="35">
        <v>0</v>
      </c>
      <c r="AU189" s="35">
        <v>0</v>
      </c>
      <c r="AV189" s="35">
        <v>1</v>
      </c>
    </row>
    <row r="190" spans="1:48">
      <c r="A190" s="35">
        <v>2</v>
      </c>
      <c r="B190" s="35">
        <v>1940.6699999999998</v>
      </c>
      <c r="C190" s="35">
        <v>1</v>
      </c>
      <c r="D190" s="35">
        <v>1</v>
      </c>
      <c r="E190" s="35">
        <v>0</v>
      </c>
      <c r="F190" s="35">
        <v>1</v>
      </c>
      <c r="G190" s="35">
        <v>1</v>
      </c>
      <c r="H190" s="35">
        <v>0</v>
      </c>
      <c r="I190" s="35">
        <v>1</v>
      </c>
      <c r="J190" s="35">
        <v>0</v>
      </c>
      <c r="K190" s="35">
        <v>0</v>
      </c>
      <c r="L190" s="35">
        <v>0</v>
      </c>
      <c r="M190" s="35">
        <v>0</v>
      </c>
      <c r="N190" s="35">
        <v>0</v>
      </c>
      <c r="O190" s="35">
        <v>0</v>
      </c>
      <c r="P190" s="35">
        <v>0</v>
      </c>
      <c r="Q190" s="35">
        <v>0</v>
      </c>
      <c r="R190" s="35">
        <v>0</v>
      </c>
      <c r="S190" s="35">
        <v>0</v>
      </c>
      <c r="T190" s="35">
        <v>0</v>
      </c>
      <c r="U190" s="35">
        <v>0</v>
      </c>
      <c r="V190" s="35">
        <v>0</v>
      </c>
      <c r="W190" s="35">
        <v>0</v>
      </c>
      <c r="X190" s="35">
        <v>0</v>
      </c>
      <c r="Y190" s="35">
        <v>0</v>
      </c>
      <c r="Z190" s="35">
        <v>0</v>
      </c>
      <c r="AA190" s="35">
        <v>0</v>
      </c>
      <c r="AB190" s="35">
        <v>0</v>
      </c>
      <c r="AC190" s="35">
        <v>0</v>
      </c>
      <c r="AD190" s="35">
        <v>0</v>
      </c>
      <c r="AE190" s="35">
        <v>0</v>
      </c>
      <c r="AF190" s="35">
        <v>0</v>
      </c>
      <c r="AG190" s="35">
        <v>0</v>
      </c>
      <c r="AH190" s="35">
        <v>0</v>
      </c>
      <c r="AI190" s="35">
        <v>0</v>
      </c>
      <c r="AJ190" s="35">
        <v>0</v>
      </c>
      <c r="AK190" s="35">
        <v>0</v>
      </c>
      <c r="AL190" s="35">
        <v>0</v>
      </c>
      <c r="AM190" s="35">
        <v>0</v>
      </c>
      <c r="AN190" s="35">
        <f t="shared" si="5"/>
        <v>3766200.0488999994</v>
      </c>
      <c r="AO190" s="35">
        <v>1</v>
      </c>
      <c r="AP190" s="35">
        <v>1</v>
      </c>
      <c r="AQ190" s="35">
        <v>2</v>
      </c>
      <c r="AR190" s="76">
        <v>3766200.0488999994</v>
      </c>
      <c r="AS190" s="35">
        <v>0</v>
      </c>
      <c r="AT190" s="35">
        <v>0</v>
      </c>
      <c r="AU190" s="35">
        <v>0</v>
      </c>
      <c r="AV190" s="35">
        <v>1</v>
      </c>
    </row>
    <row r="191" spans="1:48">
      <c r="A191" s="35">
        <v>1</v>
      </c>
      <c r="B191" s="35">
        <v>1947.54</v>
      </c>
      <c r="C191" s="35">
        <v>1</v>
      </c>
      <c r="D191" s="35">
        <v>0</v>
      </c>
      <c r="E191" s="35">
        <v>0</v>
      </c>
      <c r="F191" s="35">
        <v>1</v>
      </c>
      <c r="G191" s="35">
        <v>1</v>
      </c>
      <c r="H191" s="35">
        <v>1</v>
      </c>
      <c r="I191" s="35">
        <v>1</v>
      </c>
      <c r="J191" s="35">
        <v>0</v>
      </c>
      <c r="K191" s="35">
        <v>0</v>
      </c>
      <c r="L191" s="35">
        <v>0</v>
      </c>
      <c r="M191" s="35">
        <v>0</v>
      </c>
      <c r="N191" s="35">
        <v>0</v>
      </c>
      <c r="O191" s="35">
        <v>0</v>
      </c>
      <c r="P191" s="35">
        <v>0</v>
      </c>
      <c r="Q191" s="35">
        <v>0</v>
      </c>
      <c r="R191" s="35">
        <v>0</v>
      </c>
      <c r="S191" s="35">
        <v>0</v>
      </c>
      <c r="T191" s="35">
        <v>0</v>
      </c>
      <c r="U191" s="35">
        <v>0</v>
      </c>
      <c r="V191" s="35">
        <v>0</v>
      </c>
      <c r="W191" s="35">
        <v>0</v>
      </c>
      <c r="X191" s="35">
        <v>0</v>
      </c>
      <c r="Y191" s="35">
        <v>0</v>
      </c>
      <c r="Z191" s="35">
        <v>0</v>
      </c>
      <c r="AA191" s="35">
        <v>0</v>
      </c>
      <c r="AB191" s="35">
        <v>0</v>
      </c>
      <c r="AC191" s="35">
        <v>0</v>
      </c>
      <c r="AD191" s="35">
        <v>0</v>
      </c>
      <c r="AE191" s="35">
        <v>0</v>
      </c>
      <c r="AF191" s="35">
        <v>0</v>
      </c>
      <c r="AG191" s="35">
        <v>0</v>
      </c>
      <c r="AH191" s="35">
        <v>0</v>
      </c>
      <c r="AI191" s="35">
        <v>0</v>
      </c>
      <c r="AJ191" s="35">
        <v>0</v>
      </c>
      <c r="AK191" s="35">
        <v>0</v>
      </c>
      <c r="AL191" s="35">
        <v>0</v>
      </c>
      <c r="AM191" s="35">
        <v>0</v>
      </c>
      <c r="AN191" s="35">
        <f t="shared" si="5"/>
        <v>3792912.0515999999</v>
      </c>
      <c r="AO191" s="35">
        <v>1</v>
      </c>
      <c r="AP191" s="35">
        <v>1</v>
      </c>
      <c r="AQ191" s="35">
        <v>2</v>
      </c>
      <c r="AR191" s="76">
        <v>3792912.0515999999</v>
      </c>
      <c r="AS191" s="35">
        <v>0</v>
      </c>
      <c r="AT191" s="35">
        <v>0</v>
      </c>
      <c r="AU191" s="35">
        <v>0</v>
      </c>
      <c r="AV191" s="35">
        <v>1</v>
      </c>
    </row>
    <row r="192" spans="1:48">
      <c r="A192" s="35">
        <v>1</v>
      </c>
      <c r="B192" s="35">
        <v>1990.04</v>
      </c>
      <c r="C192" s="35">
        <v>1</v>
      </c>
      <c r="D192" s="35">
        <v>0</v>
      </c>
      <c r="E192" s="35">
        <v>1</v>
      </c>
      <c r="F192" s="35">
        <v>0</v>
      </c>
      <c r="G192" s="35">
        <v>1</v>
      </c>
      <c r="H192" s="35">
        <v>1</v>
      </c>
      <c r="I192" s="35">
        <v>1</v>
      </c>
      <c r="J192" s="35">
        <v>0</v>
      </c>
      <c r="K192" s="35">
        <v>0</v>
      </c>
      <c r="L192" s="35">
        <v>0</v>
      </c>
      <c r="M192" s="35">
        <v>0</v>
      </c>
      <c r="N192" s="35">
        <v>0</v>
      </c>
      <c r="O192" s="35">
        <v>0</v>
      </c>
      <c r="P192" s="35">
        <v>0</v>
      </c>
      <c r="Q192" s="35">
        <v>0</v>
      </c>
      <c r="R192" s="35">
        <v>0</v>
      </c>
      <c r="S192" s="35">
        <v>0</v>
      </c>
      <c r="T192" s="35">
        <v>0</v>
      </c>
      <c r="U192" s="35">
        <v>0</v>
      </c>
      <c r="V192" s="35">
        <v>0</v>
      </c>
      <c r="W192" s="35">
        <v>0</v>
      </c>
      <c r="X192" s="35">
        <v>0</v>
      </c>
      <c r="Y192" s="35">
        <v>0</v>
      </c>
      <c r="Z192" s="35">
        <v>0</v>
      </c>
      <c r="AA192" s="35">
        <v>0</v>
      </c>
      <c r="AB192" s="35">
        <v>0</v>
      </c>
      <c r="AC192" s="35">
        <v>0</v>
      </c>
      <c r="AD192" s="35">
        <v>0</v>
      </c>
      <c r="AE192" s="35">
        <v>0</v>
      </c>
      <c r="AF192" s="35">
        <v>0</v>
      </c>
      <c r="AG192" s="35">
        <v>0</v>
      </c>
      <c r="AH192" s="35">
        <v>0</v>
      </c>
      <c r="AI192" s="35">
        <v>0</v>
      </c>
      <c r="AJ192" s="35">
        <v>0</v>
      </c>
      <c r="AK192" s="35">
        <v>0</v>
      </c>
      <c r="AL192" s="35">
        <v>0</v>
      </c>
      <c r="AM192" s="35">
        <v>0</v>
      </c>
      <c r="AN192" s="35">
        <f t="shared" si="5"/>
        <v>3960259.2015999998</v>
      </c>
      <c r="AO192" s="35">
        <v>1</v>
      </c>
      <c r="AP192" s="35">
        <v>1</v>
      </c>
      <c r="AQ192" s="35">
        <v>2</v>
      </c>
      <c r="AR192" s="76">
        <v>3960259.2015999998</v>
      </c>
      <c r="AS192" s="35">
        <v>0</v>
      </c>
      <c r="AT192" s="35">
        <v>0</v>
      </c>
      <c r="AU192" s="35">
        <v>0</v>
      </c>
      <c r="AV192" s="35">
        <v>1</v>
      </c>
    </row>
    <row r="193" spans="1:48">
      <c r="A193" s="35">
        <v>1</v>
      </c>
      <c r="B193" s="35">
        <v>1990.04</v>
      </c>
      <c r="C193" s="35">
        <v>1</v>
      </c>
      <c r="D193" s="35">
        <v>0</v>
      </c>
      <c r="E193" s="35">
        <v>1</v>
      </c>
      <c r="F193" s="35">
        <v>1</v>
      </c>
      <c r="G193" s="35">
        <v>1</v>
      </c>
      <c r="H193" s="35">
        <v>0</v>
      </c>
      <c r="I193" s="35">
        <v>1</v>
      </c>
      <c r="J193" s="35">
        <v>0</v>
      </c>
      <c r="K193" s="35">
        <v>0</v>
      </c>
      <c r="L193" s="35">
        <v>0</v>
      </c>
      <c r="M193" s="35">
        <v>0</v>
      </c>
      <c r="N193" s="35">
        <v>0</v>
      </c>
      <c r="O193" s="35">
        <v>0</v>
      </c>
      <c r="P193" s="35">
        <v>0</v>
      </c>
      <c r="Q193" s="35">
        <v>0</v>
      </c>
      <c r="R193" s="35">
        <v>0</v>
      </c>
      <c r="S193" s="35">
        <v>0</v>
      </c>
      <c r="T193" s="35">
        <v>0</v>
      </c>
      <c r="U193" s="35">
        <v>0</v>
      </c>
      <c r="V193" s="35">
        <v>0</v>
      </c>
      <c r="W193" s="35">
        <v>0</v>
      </c>
      <c r="X193" s="35">
        <v>0</v>
      </c>
      <c r="Y193" s="35">
        <v>0</v>
      </c>
      <c r="Z193" s="35">
        <v>0</v>
      </c>
      <c r="AA193" s="35">
        <v>0</v>
      </c>
      <c r="AB193" s="35">
        <v>0</v>
      </c>
      <c r="AC193" s="35">
        <v>0</v>
      </c>
      <c r="AD193" s="35">
        <v>0</v>
      </c>
      <c r="AE193" s="35">
        <v>0</v>
      </c>
      <c r="AF193" s="35">
        <v>0</v>
      </c>
      <c r="AG193" s="35">
        <v>0</v>
      </c>
      <c r="AH193" s="35">
        <v>0</v>
      </c>
      <c r="AI193" s="35">
        <v>0</v>
      </c>
      <c r="AJ193" s="35">
        <v>0</v>
      </c>
      <c r="AK193" s="35">
        <v>0</v>
      </c>
      <c r="AL193" s="35">
        <v>0</v>
      </c>
      <c r="AM193" s="35">
        <v>0</v>
      </c>
      <c r="AN193" s="35">
        <f t="shared" si="5"/>
        <v>3960259.2015999998</v>
      </c>
      <c r="AO193" s="35">
        <v>1</v>
      </c>
      <c r="AP193" s="35">
        <v>1</v>
      </c>
      <c r="AQ193" s="35">
        <v>2</v>
      </c>
      <c r="AR193" s="76">
        <v>3960259.2015999998</v>
      </c>
      <c r="AS193" s="35">
        <v>0</v>
      </c>
      <c r="AT193" s="35">
        <v>0</v>
      </c>
      <c r="AU193" s="35">
        <v>0</v>
      </c>
      <c r="AV193" s="35">
        <v>1</v>
      </c>
    </row>
    <row r="194" spans="1:48">
      <c r="A194" s="35">
        <v>4</v>
      </c>
      <c r="B194" s="35">
        <v>886.4</v>
      </c>
      <c r="C194" s="35">
        <v>0</v>
      </c>
      <c r="D194" s="35">
        <v>0</v>
      </c>
      <c r="E194" s="35">
        <v>0</v>
      </c>
      <c r="F194" s="35">
        <v>0</v>
      </c>
      <c r="G194" s="35">
        <v>0</v>
      </c>
      <c r="H194" s="35">
        <v>0</v>
      </c>
      <c r="I194" s="35">
        <v>0</v>
      </c>
      <c r="J194" s="35">
        <v>1</v>
      </c>
      <c r="K194" s="35">
        <v>1</v>
      </c>
      <c r="L194" s="35">
        <v>1</v>
      </c>
      <c r="M194" s="35">
        <v>0</v>
      </c>
      <c r="N194" s="35">
        <v>0</v>
      </c>
      <c r="O194" s="35">
        <v>1</v>
      </c>
      <c r="P194" s="35">
        <v>1</v>
      </c>
      <c r="Q194" s="35">
        <v>0</v>
      </c>
      <c r="R194" s="35">
        <v>0</v>
      </c>
      <c r="S194" s="35">
        <v>0</v>
      </c>
      <c r="T194" s="35">
        <v>0</v>
      </c>
      <c r="U194" s="35">
        <v>0</v>
      </c>
      <c r="V194" s="35">
        <v>0</v>
      </c>
      <c r="W194" s="35">
        <v>0</v>
      </c>
      <c r="X194" s="35">
        <v>0</v>
      </c>
      <c r="Y194" s="35">
        <v>0</v>
      </c>
      <c r="Z194" s="35">
        <v>0</v>
      </c>
      <c r="AA194" s="35">
        <v>0</v>
      </c>
      <c r="AB194" s="35">
        <v>0</v>
      </c>
      <c r="AC194" s="35">
        <v>0</v>
      </c>
      <c r="AD194" s="35">
        <v>0</v>
      </c>
      <c r="AE194" s="35">
        <v>0</v>
      </c>
      <c r="AF194" s="35">
        <v>0</v>
      </c>
      <c r="AG194" s="35">
        <v>0</v>
      </c>
      <c r="AH194" s="35">
        <v>0</v>
      </c>
      <c r="AI194" s="35">
        <v>0</v>
      </c>
      <c r="AJ194" s="35">
        <v>0</v>
      </c>
      <c r="AK194" s="35">
        <v>0</v>
      </c>
      <c r="AL194" s="35">
        <v>0</v>
      </c>
      <c r="AM194" s="35">
        <v>0</v>
      </c>
      <c r="AN194" s="35">
        <f t="shared" si="5"/>
        <v>785704.95999999996</v>
      </c>
      <c r="AO194" s="35">
        <v>1</v>
      </c>
      <c r="AP194" s="35">
        <v>0</v>
      </c>
      <c r="AQ194" s="35">
        <v>4</v>
      </c>
      <c r="AR194" s="76">
        <v>785704.95999999996</v>
      </c>
      <c r="AS194" s="35">
        <v>0</v>
      </c>
      <c r="AT194" s="35">
        <v>0</v>
      </c>
      <c r="AU194" s="35">
        <v>0</v>
      </c>
      <c r="AV194" s="35">
        <v>1</v>
      </c>
    </row>
    <row r="195" spans="1:48">
      <c r="A195" s="35">
        <v>2</v>
      </c>
      <c r="B195" s="35">
        <v>941.4</v>
      </c>
      <c r="C195" s="35">
        <v>0</v>
      </c>
      <c r="D195" s="35">
        <v>0</v>
      </c>
      <c r="E195" s="35">
        <v>0</v>
      </c>
      <c r="F195" s="35">
        <v>0</v>
      </c>
      <c r="G195" s="35">
        <v>0</v>
      </c>
      <c r="H195" s="35">
        <v>0</v>
      </c>
      <c r="I195" s="35">
        <v>0</v>
      </c>
      <c r="J195" s="35">
        <v>1</v>
      </c>
      <c r="K195" s="35">
        <v>1</v>
      </c>
      <c r="L195" s="35">
        <v>1</v>
      </c>
      <c r="M195" s="35">
        <v>0</v>
      </c>
      <c r="N195" s="35">
        <v>0</v>
      </c>
      <c r="O195" s="35">
        <v>1</v>
      </c>
      <c r="P195" s="35">
        <v>1</v>
      </c>
      <c r="Q195" s="35">
        <v>0</v>
      </c>
      <c r="R195" s="35">
        <v>0</v>
      </c>
      <c r="S195" s="35">
        <v>0</v>
      </c>
      <c r="T195" s="35">
        <v>0</v>
      </c>
      <c r="U195" s="35">
        <v>0</v>
      </c>
      <c r="V195" s="35">
        <v>0</v>
      </c>
      <c r="W195" s="35">
        <v>0</v>
      </c>
      <c r="X195" s="35">
        <v>0</v>
      </c>
      <c r="Y195" s="35">
        <v>0</v>
      </c>
      <c r="Z195" s="35">
        <v>0</v>
      </c>
      <c r="AA195" s="35">
        <v>0</v>
      </c>
      <c r="AB195" s="35">
        <v>0</v>
      </c>
      <c r="AC195" s="35">
        <v>0</v>
      </c>
      <c r="AD195" s="35">
        <v>0</v>
      </c>
      <c r="AE195" s="35">
        <v>0</v>
      </c>
      <c r="AF195" s="35">
        <v>0</v>
      </c>
      <c r="AG195" s="35">
        <v>0</v>
      </c>
      <c r="AH195" s="35">
        <v>0</v>
      </c>
      <c r="AI195" s="35">
        <v>0</v>
      </c>
      <c r="AJ195" s="35">
        <v>0</v>
      </c>
      <c r="AK195" s="35">
        <v>0</v>
      </c>
      <c r="AL195" s="35">
        <v>0</v>
      </c>
      <c r="AM195" s="35">
        <v>0</v>
      </c>
      <c r="AN195" s="35">
        <f t="shared" ref="AN195:AN241" si="6">B195*B195</f>
        <v>886233.96</v>
      </c>
      <c r="AO195" s="35">
        <v>1</v>
      </c>
      <c r="AP195" s="35">
        <v>0</v>
      </c>
      <c r="AQ195" s="35">
        <v>4</v>
      </c>
      <c r="AR195" s="76">
        <v>886233.96</v>
      </c>
      <c r="AS195" s="35">
        <v>0</v>
      </c>
      <c r="AT195" s="35">
        <v>0</v>
      </c>
      <c r="AU195" s="35">
        <v>0</v>
      </c>
      <c r="AV195" s="35">
        <v>1</v>
      </c>
    </row>
    <row r="196" spans="1:48">
      <c r="A196" s="35">
        <v>3</v>
      </c>
      <c r="B196" s="35">
        <v>1001.4</v>
      </c>
      <c r="C196" s="35">
        <v>0</v>
      </c>
      <c r="D196" s="35">
        <v>0</v>
      </c>
      <c r="E196" s="35">
        <v>0</v>
      </c>
      <c r="F196" s="35">
        <v>0</v>
      </c>
      <c r="G196" s="35">
        <v>0</v>
      </c>
      <c r="H196" s="35">
        <v>0</v>
      </c>
      <c r="I196" s="35">
        <v>0</v>
      </c>
      <c r="J196" s="35">
        <v>1</v>
      </c>
      <c r="K196" s="35">
        <v>1</v>
      </c>
      <c r="L196" s="35">
        <v>0</v>
      </c>
      <c r="M196" s="35">
        <v>1</v>
      </c>
      <c r="N196" s="35">
        <v>0</v>
      </c>
      <c r="O196" s="35">
        <v>1</v>
      </c>
      <c r="P196" s="35">
        <v>1</v>
      </c>
      <c r="Q196" s="35">
        <v>0</v>
      </c>
      <c r="R196" s="35">
        <v>0</v>
      </c>
      <c r="S196" s="35">
        <v>0</v>
      </c>
      <c r="T196" s="35">
        <v>0</v>
      </c>
      <c r="U196" s="35">
        <v>0</v>
      </c>
      <c r="V196" s="35">
        <v>0</v>
      </c>
      <c r="W196" s="35">
        <v>0</v>
      </c>
      <c r="X196" s="35">
        <v>0</v>
      </c>
      <c r="Y196" s="35">
        <v>0</v>
      </c>
      <c r="Z196" s="35">
        <v>0</v>
      </c>
      <c r="AA196" s="35">
        <v>0</v>
      </c>
      <c r="AB196" s="35">
        <v>0</v>
      </c>
      <c r="AC196" s="35">
        <v>0</v>
      </c>
      <c r="AD196" s="35">
        <v>0</v>
      </c>
      <c r="AE196" s="35">
        <v>0</v>
      </c>
      <c r="AF196" s="35">
        <v>0</v>
      </c>
      <c r="AG196" s="35">
        <v>0</v>
      </c>
      <c r="AH196" s="35">
        <v>0</v>
      </c>
      <c r="AI196" s="35">
        <v>0</v>
      </c>
      <c r="AJ196" s="35">
        <v>0</v>
      </c>
      <c r="AK196" s="35">
        <v>0</v>
      </c>
      <c r="AL196" s="35">
        <v>0</v>
      </c>
      <c r="AM196" s="35">
        <v>0</v>
      </c>
      <c r="AN196" s="35">
        <f t="shared" si="6"/>
        <v>1002801.96</v>
      </c>
      <c r="AO196" s="35">
        <v>1</v>
      </c>
      <c r="AP196" s="35">
        <v>1</v>
      </c>
      <c r="AQ196" s="35">
        <v>3</v>
      </c>
      <c r="AR196" s="76">
        <v>1002801.96</v>
      </c>
      <c r="AS196" s="35">
        <v>0</v>
      </c>
      <c r="AT196" s="35">
        <v>0</v>
      </c>
      <c r="AU196" s="35">
        <v>0</v>
      </c>
      <c r="AV196" s="35">
        <v>1</v>
      </c>
    </row>
    <row r="197" spans="1:48">
      <c r="A197" s="35">
        <v>5</v>
      </c>
      <c r="B197" s="35">
        <v>1037.4000000000001</v>
      </c>
      <c r="C197" s="35">
        <v>0</v>
      </c>
      <c r="D197" s="35">
        <v>0</v>
      </c>
      <c r="E197" s="35">
        <v>0</v>
      </c>
      <c r="F197" s="35">
        <v>0</v>
      </c>
      <c r="G197" s="35">
        <v>0</v>
      </c>
      <c r="H197" s="35">
        <v>0</v>
      </c>
      <c r="I197" s="35">
        <v>0</v>
      </c>
      <c r="J197" s="35">
        <v>1</v>
      </c>
      <c r="K197" s="35">
        <v>1</v>
      </c>
      <c r="L197" s="35">
        <v>1</v>
      </c>
      <c r="M197" s="35">
        <v>1</v>
      </c>
      <c r="N197" s="35">
        <v>0</v>
      </c>
      <c r="O197" s="35">
        <v>1</v>
      </c>
      <c r="P197" s="35">
        <v>0</v>
      </c>
      <c r="Q197" s="35">
        <v>0</v>
      </c>
      <c r="R197" s="35">
        <v>0</v>
      </c>
      <c r="S197" s="35">
        <v>0</v>
      </c>
      <c r="T197" s="35">
        <v>0</v>
      </c>
      <c r="U197" s="35">
        <v>0</v>
      </c>
      <c r="V197" s="35">
        <v>0</v>
      </c>
      <c r="W197" s="35">
        <v>0</v>
      </c>
      <c r="X197" s="35">
        <v>0</v>
      </c>
      <c r="Y197" s="35">
        <v>0</v>
      </c>
      <c r="Z197" s="35">
        <v>0</v>
      </c>
      <c r="AA197" s="35">
        <v>0</v>
      </c>
      <c r="AB197" s="35">
        <v>0</v>
      </c>
      <c r="AC197" s="35">
        <v>0</v>
      </c>
      <c r="AD197" s="35">
        <v>0</v>
      </c>
      <c r="AE197" s="35">
        <v>0</v>
      </c>
      <c r="AF197" s="35">
        <v>0</v>
      </c>
      <c r="AG197" s="35">
        <v>0</v>
      </c>
      <c r="AH197" s="35">
        <v>0</v>
      </c>
      <c r="AI197" s="35">
        <v>0</v>
      </c>
      <c r="AJ197" s="35">
        <v>0</v>
      </c>
      <c r="AK197" s="35">
        <v>0</v>
      </c>
      <c r="AL197" s="35">
        <v>0</v>
      </c>
      <c r="AM197" s="35">
        <v>0</v>
      </c>
      <c r="AN197" s="35">
        <f t="shared" si="6"/>
        <v>1076198.7600000002</v>
      </c>
      <c r="AO197" s="35">
        <v>1</v>
      </c>
      <c r="AP197" s="35">
        <v>1</v>
      </c>
      <c r="AQ197" s="35">
        <v>3</v>
      </c>
      <c r="AR197" s="76">
        <v>1076198.7600000002</v>
      </c>
      <c r="AS197" s="35">
        <v>0</v>
      </c>
      <c r="AT197" s="35">
        <v>0</v>
      </c>
      <c r="AU197" s="35">
        <v>0</v>
      </c>
      <c r="AV197" s="35">
        <v>1</v>
      </c>
    </row>
    <row r="198" spans="1:48">
      <c r="A198" s="35">
        <v>6</v>
      </c>
      <c r="B198" s="35">
        <v>1208.4000000000001</v>
      </c>
      <c r="C198" s="35">
        <v>0</v>
      </c>
      <c r="D198" s="35">
        <v>0</v>
      </c>
      <c r="E198" s="35">
        <v>0</v>
      </c>
      <c r="F198" s="35">
        <v>0</v>
      </c>
      <c r="G198" s="35">
        <v>0</v>
      </c>
      <c r="H198" s="35">
        <v>0</v>
      </c>
      <c r="I198" s="35">
        <v>0</v>
      </c>
      <c r="J198" s="35">
        <v>1</v>
      </c>
      <c r="K198" s="35">
        <v>0</v>
      </c>
      <c r="L198" s="35">
        <v>0</v>
      </c>
      <c r="M198" s="35">
        <v>1</v>
      </c>
      <c r="N198" s="35">
        <v>1</v>
      </c>
      <c r="O198" s="35">
        <v>1</v>
      </c>
      <c r="P198" s="35">
        <v>1</v>
      </c>
      <c r="Q198" s="35">
        <v>0</v>
      </c>
      <c r="R198" s="35">
        <v>0</v>
      </c>
      <c r="S198" s="35">
        <v>0</v>
      </c>
      <c r="T198" s="35">
        <v>0</v>
      </c>
      <c r="U198" s="35">
        <v>0</v>
      </c>
      <c r="V198" s="35">
        <v>0</v>
      </c>
      <c r="W198" s="35">
        <v>0</v>
      </c>
      <c r="X198" s="35">
        <v>0</v>
      </c>
      <c r="Y198" s="35">
        <v>0</v>
      </c>
      <c r="Z198" s="35">
        <v>0</v>
      </c>
      <c r="AA198" s="35">
        <v>0</v>
      </c>
      <c r="AB198" s="35">
        <v>0</v>
      </c>
      <c r="AC198" s="35">
        <v>0</v>
      </c>
      <c r="AD198" s="35">
        <v>0</v>
      </c>
      <c r="AE198" s="35">
        <v>0</v>
      </c>
      <c r="AF198" s="35">
        <v>0</v>
      </c>
      <c r="AG198" s="35">
        <v>0</v>
      </c>
      <c r="AH198" s="35">
        <v>0</v>
      </c>
      <c r="AI198" s="35">
        <v>0</v>
      </c>
      <c r="AJ198" s="35">
        <v>0</v>
      </c>
      <c r="AK198" s="35">
        <v>0</v>
      </c>
      <c r="AL198" s="35">
        <v>0</v>
      </c>
      <c r="AM198" s="35">
        <v>0</v>
      </c>
      <c r="AN198" s="35">
        <f t="shared" si="6"/>
        <v>1460230.5600000003</v>
      </c>
      <c r="AO198" s="35">
        <v>1</v>
      </c>
      <c r="AP198" s="35">
        <v>2</v>
      </c>
      <c r="AQ198" s="35">
        <v>2</v>
      </c>
      <c r="AR198" s="76">
        <v>1460230.5600000003</v>
      </c>
      <c r="AS198" s="35">
        <v>0</v>
      </c>
      <c r="AT198" s="35">
        <v>0</v>
      </c>
      <c r="AU198" s="35">
        <v>0</v>
      </c>
      <c r="AV198" s="35">
        <v>1</v>
      </c>
    </row>
    <row r="199" spans="1:48">
      <c r="A199" s="35">
        <v>2</v>
      </c>
      <c r="B199" s="35">
        <v>1221.4000000000001</v>
      </c>
      <c r="C199" s="35">
        <v>0</v>
      </c>
      <c r="D199" s="35">
        <v>0</v>
      </c>
      <c r="E199" s="35">
        <v>0</v>
      </c>
      <c r="F199" s="35">
        <v>0</v>
      </c>
      <c r="G199" s="35">
        <v>0</v>
      </c>
      <c r="H199" s="35">
        <v>0</v>
      </c>
      <c r="I199" s="35">
        <v>0</v>
      </c>
      <c r="J199" s="35">
        <v>1</v>
      </c>
      <c r="K199" s="35">
        <v>0</v>
      </c>
      <c r="L199" s="35">
        <v>1</v>
      </c>
      <c r="M199" s="35">
        <v>1</v>
      </c>
      <c r="N199" s="35">
        <v>1</v>
      </c>
      <c r="O199" s="35">
        <v>1</v>
      </c>
      <c r="P199" s="35">
        <v>0</v>
      </c>
      <c r="Q199" s="35">
        <v>0</v>
      </c>
      <c r="R199" s="35">
        <v>0</v>
      </c>
      <c r="S199" s="35">
        <v>0</v>
      </c>
      <c r="T199" s="35">
        <v>0</v>
      </c>
      <c r="U199" s="35">
        <v>0</v>
      </c>
      <c r="V199" s="35">
        <v>0</v>
      </c>
      <c r="W199" s="35">
        <v>0</v>
      </c>
      <c r="X199" s="35">
        <v>0</v>
      </c>
      <c r="Y199" s="35">
        <v>0</v>
      </c>
      <c r="Z199" s="35">
        <v>0</v>
      </c>
      <c r="AA199" s="35">
        <v>0</v>
      </c>
      <c r="AB199" s="35">
        <v>0</v>
      </c>
      <c r="AC199" s="35">
        <v>0</v>
      </c>
      <c r="AD199" s="35">
        <v>0</v>
      </c>
      <c r="AE199" s="35">
        <v>0</v>
      </c>
      <c r="AF199" s="35">
        <v>0</v>
      </c>
      <c r="AG199" s="35">
        <v>0</v>
      </c>
      <c r="AH199" s="35">
        <v>0</v>
      </c>
      <c r="AI199" s="35">
        <v>0</v>
      </c>
      <c r="AJ199" s="35">
        <v>0</v>
      </c>
      <c r="AK199" s="35">
        <v>0</v>
      </c>
      <c r="AL199" s="35">
        <v>0</v>
      </c>
      <c r="AM199" s="35">
        <v>0</v>
      </c>
      <c r="AN199" s="35">
        <f t="shared" si="6"/>
        <v>1491817.9600000002</v>
      </c>
      <c r="AO199" s="35">
        <v>1</v>
      </c>
      <c r="AP199" s="35">
        <v>2</v>
      </c>
      <c r="AQ199" s="35">
        <v>2</v>
      </c>
      <c r="AR199" s="76">
        <v>1491817.9600000002</v>
      </c>
      <c r="AS199" s="35">
        <v>0</v>
      </c>
      <c r="AT199" s="35">
        <v>0</v>
      </c>
      <c r="AU199" s="35">
        <v>0</v>
      </c>
      <c r="AV199" s="35">
        <v>1</v>
      </c>
    </row>
    <row r="200" spans="1:48">
      <c r="A200" s="35">
        <v>3</v>
      </c>
      <c r="B200" s="35">
        <v>925</v>
      </c>
      <c r="C200" s="35">
        <v>0</v>
      </c>
      <c r="D200" s="35">
        <v>0</v>
      </c>
      <c r="E200" s="35">
        <v>0</v>
      </c>
      <c r="F200" s="35">
        <v>0</v>
      </c>
      <c r="G200" s="35">
        <v>0</v>
      </c>
      <c r="H200" s="35">
        <v>0</v>
      </c>
      <c r="I200" s="35">
        <v>0</v>
      </c>
      <c r="J200" s="35">
        <v>1</v>
      </c>
      <c r="K200" s="35">
        <v>1</v>
      </c>
      <c r="L200" s="35">
        <v>1</v>
      </c>
      <c r="M200" s="35">
        <v>0</v>
      </c>
      <c r="N200" s="35">
        <v>0</v>
      </c>
      <c r="O200" s="35">
        <v>1</v>
      </c>
      <c r="P200" s="35">
        <v>1</v>
      </c>
      <c r="Q200" s="35">
        <v>1</v>
      </c>
      <c r="R200" s="35">
        <v>0</v>
      </c>
      <c r="S200" s="35">
        <v>0</v>
      </c>
      <c r="T200" s="35">
        <v>0</v>
      </c>
      <c r="U200" s="35">
        <v>0</v>
      </c>
      <c r="V200" s="35">
        <v>0</v>
      </c>
      <c r="W200" s="35">
        <v>0</v>
      </c>
      <c r="X200" s="35">
        <v>0</v>
      </c>
      <c r="Y200" s="35">
        <v>0</v>
      </c>
      <c r="Z200" s="35">
        <v>0</v>
      </c>
      <c r="AA200" s="35">
        <v>0</v>
      </c>
      <c r="AB200" s="35">
        <v>0</v>
      </c>
      <c r="AC200" s="35">
        <v>0</v>
      </c>
      <c r="AD200" s="35">
        <v>0</v>
      </c>
      <c r="AE200" s="35">
        <v>0</v>
      </c>
      <c r="AF200" s="35">
        <v>0</v>
      </c>
      <c r="AG200" s="35">
        <v>0</v>
      </c>
      <c r="AH200" s="35">
        <v>0</v>
      </c>
      <c r="AI200" s="35">
        <v>0</v>
      </c>
      <c r="AJ200" s="35">
        <v>0</v>
      </c>
      <c r="AK200" s="35">
        <v>0</v>
      </c>
      <c r="AL200" s="35">
        <v>0</v>
      </c>
      <c r="AM200" s="35">
        <v>0</v>
      </c>
      <c r="AN200" s="35">
        <f t="shared" si="6"/>
        <v>855625</v>
      </c>
      <c r="AO200" s="35">
        <v>1</v>
      </c>
      <c r="AP200" s="35">
        <v>0</v>
      </c>
      <c r="AQ200" s="35">
        <v>4</v>
      </c>
      <c r="AR200" s="76">
        <v>855625</v>
      </c>
      <c r="AS200" s="35">
        <v>0</v>
      </c>
      <c r="AT200" s="35">
        <v>0</v>
      </c>
      <c r="AU200" s="35">
        <v>0</v>
      </c>
      <c r="AV200" s="35">
        <v>1</v>
      </c>
    </row>
    <row r="201" spans="1:48">
      <c r="A201" s="35">
        <v>1</v>
      </c>
      <c r="B201" s="35">
        <v>980</v>
      </c>
      <c r="C201" s="35">
        <v>0</v>
      </c>
      <c r="D201" s="35">
        <v>0</v>
      </c>
      <c r="E201" s="35">
        <v>0</v>
      </c>
      <c r="F201" s="35">
        <v>0</v>
      </c>
      <c r="G201" s="35">
        <v>0</v>
      </c>
      <c r="H201" s="35">
        <v>0</v>
      </c>
      <c r="I201" s="35">
        <v>0</v>
      </c>
      <c r="J201" s="35">
        <v>1</v>
      </c>
      <c r="K201" s="35">
        <v>1</v>
      </c>
      <c r="L201" s="35">
        <v>1</v>
      </c>
      <c r="M201" s="35">
        <v>0</v>
      </c>
      <c r="N201" s="35">
        <v>0</v>
      </c>
      <c r="O201" s="35">
        <v>1</v>
      </c>
      <c r="P201" s="35">
        <v>1</v>
      </c>
      <c r="Q201" s="35">
        <v>1</v>
      </c>
      <c r="R201" s="35">
        <v>0</v>
      </c>
      <c r="S201" s="35">
        <v>0</v>
      </c>
      <c r="T201" s="35">
        <v>0</v>
      </c>
      <c r="U201" s="35">
        <v>0</v>
      </c>
      <c r="V201" s="35">
        <v>0</v>
      </c>
      <c r="W201" s="35">
        <v>0</v>
      </c>
      <c r="X201" s="35">
        <v>0</v>
      </c>
      <c r="Y201" s="35">
        <v>0</v>
      </c>
      <c r="Z201" s="35">
        <v>0</v>
      </c>
      <c r="AA201" s="35">
        <v>0</v>
      </c>
      <c r="AB201" s="35">
        <v>0</v>
      </c>
      <c r="AC201" s="35">
        <v>0</v>
      </c>
      <c r="AD201" s="35">
        <v>0</v>
      </c>
      <c r="AE201" s="35">
        <v>0</v>
      </c>
      <c r="AF201" s="35">
        <v>0</v>
      </c>
      <c r="AG201" s="35">
        <v>0</v>
      </c>
      <c r="AH201" s="35">
        <v>0</v>
      </c>
      <c r="AI201" s="35">
        <v>0</v>
      </c>
      <c r="AJ201" s="35">
        <v>0</v>
      </c>
      <c r="AK201" s="35">
        <v>0</v>
      </c>
      <c r="AL201" s="35">
        <v>0</v>
      </c>
      <c r="AM201" s="35">
        <v>0</v>
      </c>
      <c r="AN201" s="35">
        <f t="shared" si="6"/>
        <v>960400</v>
      </c>
      <c r="AO201" s="35">
        <v>1</v>
      </c>
      <c r="AP201" s="35">
        <v>0</v>
      </c>
      <c r="AQ201" s="35">
        <v>4</v>
      </c>
      <c r="AR201" s="76">
        <v>960400</v>
      </c>
      <c r="AS201" s="35">
        <v>0</v>
      </c>
      <c r="AT201" s="35">
        <v>0</v>
      </c>
      <c r="AU201" s="35">
        <v>0</v>
      </c>
      <c r="AV201" s="35">
        <v>1</v>
      </c>
    </row>
    <row r="202" spans="1:48">
      <c r="A202" s="35">
        <v>2</v>
      </c>
      <c r="B202" s="35">
        <v>1040</v>
      </c>
      <c r="C202" s="35">
        <v>0</v>
      </c>
      <c r="D202" s="35">
        <v>0</v>
      </c>
      <c r="E202" s="35">
        <v>0</v>
      </c>
      <c r="F202" s="35">
        <v>0</v>
      </c>
      <c r="G202" s="35">
        <v>0</v>
      </c>
      <c r="H202" s="35">
        <v>0</v>
      </c>
      <c r="I202" s="35">
        <v>0</v>
      </c>
      <c r="J202" s="35">
        <v>1</v>
      </c>
      <c r="K202" s="35">
        <v>1</v>
      </c>
      <c r="L202" s="35">
        <v>0</v>
      </c>
      <c r="M202" s="35">
        <v>1</v>
      </c>
      <c r="N202" s="35">
        <v>0</v>
      </c>
      <c r="O202" s="35">
        <v>1</v>
      </c>
      <c r="P202" s="35">
        <v>1</v>
      </c>
      <c r="Q202" s="35">
        <v>1</v>
      </c>
      <c r="R202" s="35">
        <v>0</v>
      </c>
      <c r="S202" s="35">
        <v>0</v>
      </c>
      <c r="T202" s="35">
        <v>0</v>
      </c>
      <c r="U202" s="35">
        <v>0</v>
      </c>
      <c r="V202" s="35">
        <v>0</v>
      </c>
      <c r="W202" s="35">
        <v>0</v>
      </c>
      <c r="X202" s="35">
        <v>0</v>
      </c>
      <c r="Y202" s="35">
        <v>0</v>
      </c>
      <c r="Z202" s="35">
        <v>0</v>
      </c>
      <c r="AA202" s="35">
        <v>0</v>
      </c>
      <c r="AB202" s="35">
        <v>0</v>
      </c>
      <c r="AC202" s="35">
        <v>0</v>
      </c>
      <c r="AD202" s="35">
        <v>0</v>
      </c>
      <c r="AE202" s="35">
        <v>0</v>
      </c>
      <c r="AF202" s="35">
        <v>0</v>
      </c>
      <c r="AG202" s="35">
        <v>0</v>
      </c>
      <c r="AH202" s="35">
        <v>0</v>
      </c>
      <c r="AI202" s="35">
        <v>0</v>
      </c>
      <c r="AJ202" s="35">
        <v>0</v>
      </c>
      <c r="AK202" s="35">
        <v>0</v>
      </c>
      <c r="AL202" s="35">
        <v>0</v>
      </c>
      <c r="AM202" s="35">
        <v>0</v>
      </c>
      <c r="AN202" s="35">
        <f t="shared" si="6"/>
        <v>1081600</v>
      </c>
      <c r="AO202" s="35">
        <v>1</v>
      </c>
      <c r="AP202" s="35">
        <v>1</v>
      </c>
      <c r="AQ202" s="35">
        <v>3</v>
      </c>
      <c r="AR202" s="76">
        <v>1081600</v>
      </c>
      <c r="AS202" s="35">
        <v>0</v>
      </c>
      <c r="AT202" s="35">
        <v>0</v>
      </c>
      <c r="AU202" s="35">
        <v>0</v>
      </c>
      <c r="AV202" s="35">
        <v>1</v>
      </c>
    </row>
    <row r="203" spans="1:48">
      <c r="A203" s="35">
        <v>4</v>
      </c>
      <c r="B203" s="35">
        <v>1076</v>
      </c>
      <c r="C203" s="35">
        <v>0</v>
      </c>
      <c r="D203" s="35">
        <v>0</v>
      </c>
      <c r="E203" s="35">
        <v>0</v>
      </c>
      <c r="F203" s="35">
        <v>0</v>
      </c>
      <c r="G203" s="35">
        <v>0</v>
      </c>
      <c r="H203" s="35">
        <v>0</v>
      </c>
      <c r="I203" s="35">
        <v>0</v>
      </c>
      <c r="J203" s="35">
        <v>1</v>
      </c>
      <c r="K203" s="35">
        <v>1</v>
      </c>
      <c r="L203" s="35">
        <v>1</v>
      </c>
      <c r="M203" s="35">
        <v>1</v>
      </c>
      <c r="N203" s="35">
        <v>0</v>
      </c>
      <c r="O203" s="35">
        <v>1</v>
      </c>
      <c r="P203" s="35">
        <v>0</v>
      </c>
      <c r="Q203" s="35">
        <v>1</v>
      </c>
      <c r="R203" s="35">
        <v>0</v>
      </c>
      <c r="S203" s="35">
        <v>0</v>
      </c>
      <c r="T203" s="35">
        <v>0</v>
      </c>
      <c r="U203" s="35">
        <v>0</v>
      </c>
      <c r="V203" s="35">
        <v>0</v>
      </c>
      <c r="W203" s="35">
        <v>0</v>
      </c>
      <c r="X203" s="35">
        <v>0</v>
      </c>
      <c r="Y203" s="35">
        <v>0</v>
      </c>
      <c r="Z203" s="35">
        <v>0</v>
      </c>
      <c r="AA203" s="35">
        <v>0</v>
      </c>
      <c r="AB203" s="35">
        <v>0</v>
      </c>
      <c r="AC203" s="35">
        <v>0</v>
      </c>
      <c r="AD203" s="35">
        <v>0</v>
      </c>
      <c r="AE203" s="35">
        <v>0</v>
      </c>
      <c r="AF203" s="35">
        <v>0</v>
      </c>
      <c r="AG203" s="35">
        <v>0</v>
      </c>
      <c r="AH203" s="35">
        <v>0</v>
      </c>
      <c r="AI203" s="35">
        <v>0</v>
      </c>
      <c r="AJ203" s="35">
        <v>0</v>
      </c>
      <c r="AK203" s="35">
        <v>0</v>
      </c>
      <c r="AL203" s="35">
        <v>0</v>
      </c>
      <c r="AM203" s="35">
        <v>0</v>
      </c>
      <c r="AN203" s="35">
        <f t="shared" si="6"/>
        <v>1157776</v>
      </c>
      <c r="AO203" s="35">
        <v>1</v>
      </c>
      <c r="AP203" s="35">
        <v>1</v>
      </c>
      <c r="AQ203" s="35">
        <v>3</v>
      </c>
      <c r="AR203" s="76">
        <v>1157776</v>
      </c>
      <c r="AS203" s="35">
        <v>0</v>
      </c>
      <c r="AT203" s="35">
        <v>0</v>
      </c>
      <c r="AU203" s="35">
        <v>0</v>
      </c>
      <c r="AV203" s="35">
        <v>1</v>
      </c>
    </row>
    <row r="204" spans="1:48">
      <c r="A204" s="35">
        <v>5</v>
      </c>
      <c r="B204" s="35">
        <v>1247</v>
      </c>
      <c r="C204" s="35">
        <v>0</v>
      </c>
      <c r="D204" s="35">
        <v>0</v>
      </c>
      <c r="E204" s="35">
        <v>0</v>
      </c>
      <c r="F204" s="35">
        <v>0</v>
      </c>
      <c r="G204" s="35">
        <v>0</v>
      </c>
      <c r="H204" s="35">
        <v>0</v>
      </c>
      <c r="I204" s="35">
        <v>0</v>
      </c>
      <c r="J204" s="35">
        <v>1</v>
      </c>
      <c r="K204" s="35">
        <v>0</v>
      </c>
      <c r="L204" s="35">
        <v>0</v>
      </c>
      <c r="M204" s="35">
        <v>1</v>
      </c>
      <c r="N204" s="35">
        <v>1</v>
      </c>
      <c r="O204" s="35">
        <v>1</v>
      </c>
      <c r="P204" s="35">
        <v>1</v>
      </c>
      <c r="Q204" s="35">
        <v>1</v>
      </c>
      <c r="R204" s="35">
        <v>0</v>
      </c>
      <c r="S204" s="35">
        <v>0</v>
      </c>
      <c r="T204" s="35">
        <v>0</v>
      </c>
      <c r="U204" s="35">
        <v>0</v>
      </c>
      <c r="V204" s="35">
        <v>0</v>
      </c>
      <c r="W204" s="35">
        <v>0</v>
      </c>
      <c r="X204" s="35">
        <v>0</v>
      </c>
      <c r="Y204" s="35">
        <v>0</v>
      </c>
      <c r="Z204" s="35">
        <v>0</v>
      </c>
      <c r="AA204" s="35">
        <v>0</v>
      </c>
      <c r="AB204" s="35">
        <v>0</v>
      </c>
      <c r="AC204" s="35">
        <v>0</v>
      </c>
      <c r="AD204" s="35">
        <v>0</v>
      </c>
      <c r="AE204" s="35">
        <v>0</v>
      </c>
      <c r="AF204" s="35">
        <v>0</v>
      </c>
      <c r="AG204" s="35">
        <v>0</v>
      </c>
      <c r="AH204" s="35">
        <v>0</v>
      </c>
      <c r="AI204" s="35">
        <v>0</v>
      </c>
      <c r="AJ204" s="35">
        <v>0</v>
      </c>
      <c r="AK204" s="35">
        <v>0</v>
      </c>
      <c r="AL204" s="35">
        <v>0</v>
      </c>
      <c r="AM204" s="35">
        <v>0</v>
      </c>
      <c r="AN204" s="35">
        <f t="shared" si="6"/>
        <v>1555009</v>
      </c>
      <c r="AO204" s="35">
        <v>1</v>
      </c>
      <c r="AP204" s="35">
        <v>2</v>
      </c>
      <c r="AQ204" s="35">
        <v>2</v>
      </c>
      <c r="AR204" s="76">
        <v>1555009</v>
      </c>
      <c r="AS204" s="35">
        <v>0</v>
      </c>
      <c r="AT204" s="35">
        <v>0</v>
      </c>
      <c r="AU204" s="35">
        <v>0</v>
      </c>
      <c r="AV204" s="35">
        <v>1</v>
      </c>
    </row>
    <row r="205" spans="1:48">
      <c r="A205" s="35">
        <v>1</v>
      </c>
      <c r="B205" s="35">
        <v>1260</v>
      </c>
      <c r="C205" s="35">
        <v>0</v>
      </c>
      <c r="D205" s="35">
        <v>0</v>
      </c>
      <c r="E205" s="35">
        <v>0</v>
      </c>
      <c r="F205" s="35">
        <v>0</v>
      </c>
      <c r="G205" s="35">
        <v>0</v>
      </c>
      <c r="H205" s="35">
        <v>0</v>
      </c>
      <c r="I205" s="35">
        <v>0</v>
      </c>
      <c r="J205" s="35">
        <v>1</v>
      </c>
      <c r="K205" s="35">
        <v>0</v>
      </c>
      <c r="L205" s="35">
        <v>1</v>
      </c>
      <c r="M205" s="35">
        <v>1</v>
      </c>
      <c r="N205" s="35">
        <v>1</v>
      </c>
      <c r="O205" s="35">
        <v>1</v>
      </c>
      <c r="P205" s="35">
        <v>0</v>
      </c>
      <c r="Q205" s="35">
        <v>1</v>
      </c>
      <c r="R205" s="35">
        <v>0</v>
      </c>
      <c r="S205" s="35">
        <v>0</v>
      </c>
      <c r="T205" s="35">
        <v>0</v>
      </c>
      <c r="U205" s="35">
        <v>0</v>
      </c>
      <c r="V205" s="35">
        <v>0</v>
      </c>
      <c r="W205" s="35">
        <v>0</v>
      </c>
      <c r="X205" s="35">
        <v>0</v>
      </c>
      <c r="Y205" s="35">
        <v>0</v>
      </c>
      <c r="Z205" s="35">
        <v>0</v>
      </c>
      <c r="AA205" s="35">
        <v>0</v>
      </c>
      <c r="AB205" s="35">
        <v>0</v>
      </c>
      <c r="AC205" s="35">
        <v>0</v>
      </c>
      <c r="AD205" s="35">
        <v>0</v>
      </c>
      <c r="AE205" s="35">
        <v>0</v>
      </c>
      <c r="AF205" s="35">
        <v>0</v>
      </c>
      <c r="AG205" s="35">
        <v>0</v>
      </c>
      <c r="AH205" s="35">
        <v>0</v>
      </c>
      <c r="AI205" s="35">
        <v>0</v>
      </c>
      <c r="AJ205" s="35">
        <v>0</v>
      </c>
      <c r="AK205" s="35">
        <v>0</v>
      </c>
      <c r="AL205" s="35">
        <v>0</v>
      </c>
      <c r="AM205" s="35">
        <v>0</v>
      </c>
      <c r="AN205" s="35">
        <f t="shared" si="6"/>
        <v>1587600</v>
      </c>
      <c r="AO205" s="35">
        <v>1</v>
      </c>
      <c r="AP205" s="35">
        <v>2</v>
      </c>
      <c r="AQ205" s="35">
        <v>2</v>
      </c>
      <c r="AR205" s="76">
        <v>1587600</v>
      </c>
      <c r="AS205" s="35">
        <v>0</v>
      </c>
      <c r="AT205" s="35">
        <v>0</v>
      </c>
      <c r="AU205" s="35">
        <v>0</v>
      </c>
      <c r="AV205" s="35">
        <v>1</v>
      </c>
    </row>
    <row r="206" spans="1:48">
      <c r="A206" s="35">
        <v>4</v>
      </c>
      <c r="B206" s="35">
        <v>809.4</v>
      </c>
      <c r="C206" s="35">
        <v>0</v>
      </c>
      <c r="D206" s="35">
        <v>0</v>
      </c>
      <c r="E206" s="35">
        <v>0</v>
      </c>
      <c r="F206" s="35">
        <v>0</v>
      </c>
      <c r="G206" s="35">
        <v>0</v>
      </c>
      <c r="H206" s="35">
        <v>0</v>
      </c>
      <c r="I206" s="35">
        <v>0</v>
      </c>
      <c r="J206" s="35">
        <v>0</v>
      </c>
      <c r="K206" s="35">
        <v>0</v>
      </c>
      <c r="L206" s="35">
        <v>0</v>
      </c>
      <c r="M206" s="35">
        <v>0</v>
      </c>
      <c r="N206" s="35">
        <v>0</v>
      </c>
      <c r="O206" s="35">
        <v>0</v>
      </c>
      <c r="P206" s="35">
        <v>0</v>
      </c>
      <c r="Q206" s="35">
        <v>0</v>
      </c>
      <c r="R206" s="35">
        <v>1</v>
      </c>
      <c r="S206" s="35">
        <v>1</v>
      </c>
      <c r="T206" s="35">
        <v>0</v>
      </c>
      <c r="U206" s="35">
        <v>0</v>
      </c>
      <c r="V206" s="35">
        <v>1</v>
      </c>
      <c r="W206" s="35">
        <v>1</v>
      </c>
      <c r="X206" s="35">
        <v>0</v>
      </c>
      <c r="Y206" s="35">
        <v>0</v>
      </c>
      <c r="Z206" s="35">
        <v>0</v>
      </c>
      <c r="AA206" s="35">
        <v>0</v>
      </c>
      <c r="AB206" s="35">
        <v>0</v>
      </c>
      <c r="AC206" s="35">
        <v>0</v>
      </c>
      <c r="AD206" s="35">
        <v>0</v>
      </c>
      <c r="AE206" s="35">
        <v>0</v>
      </c>
      <c r="AF206" s="35">
        <v>0</v>
      </c>
      <c r="AG206" s="35">
        <v>0</v>
      </c>
      <c r="AH206" s="35">
        <v>0</v>
      </c>
      <c r="AI206" s="35">
        <v>0</v>
      </c>
      <c r="AJ206" s="35">
        <v>0</v>
      </c>
      <c r="AK206" s="35">
        <v>0</v>
      </c>
      <c r="AL206" s="35">
        <v>0</v>
      </c>
      <c r="AM206" s="35">
        <v>0</v>
      </c>
      <c r="AN206" s="35">
        <f t="shared" si="6"/>
        <v>655128.36</v>
      </c>
      <c r="AO206" s="35">
        <v>1</v>
      </c>
      <c r="AP206" s="35">
        <v>1</v>
      </c>
      <c r="AQ206" s="35">
        <v>2</v>
      </c>
      <c r="AR206" s="76">
        <v>655128.36</v>
      </c>
      <c r="AS206" s="35">
        <v>0</v>
      </c>
      <c r="AT206" s="35">
        <v>0</v>
      </c>
      <c r="AU206" s="35">
        <v>0</v>
      </c>
      <c r="AV206" s="35">
        <v>1</v>
      </c>
    </row>
    <row r="207" spans="1:48">
      <c r="A207" s="35">
        <v>4</v>
      </c>
      <c r="B207" s="35">
        <v>811.81</v>
      </c>
      <c r="C207" s="35">
        <v>0</v>
      </c>
      <c r="D207" s="35">
        <v>0</v>
      </c>
      <c r="E207" s="35">
        <v>0</v>
      </c>
      <c r="F207" s="35">
        <v>0</v>
      </c>
      <c r="G207" s="35">
        <v>0</v>
      </c>
      <c r="H207" s="35">
        <v>0</v>
      </c>
      <c r="I207" s="35">
        <v>0</v>
      </c>
      <c r="J207" s="35">
        <v>0</v>
      </c>
      <c r="K207" s="35">
        <v>0</v>
      </c>
      <c r="L207" s="35">
        <v>0</v>
      </c>
      <c r="M207" s="35">
        <v>0</v>
      </c>
      <c r="N207" s="35">
        <v>0</v>
      </c>
      <c r="O207" s="35">
        <v>0</v>
      </c>
      <c r="P207" s="35">
        <v>0</v>
      </c>
      <c r="Q207" s="35">
        <v>0</v>
      </c>
      <c r="R207" s="35">
        <v>1</v>
      </c>
      <c r="S207" s="35">
        <v>0</v>
      </c>
      <c r="T207" s="35">
        <v>1</v>
      </c>
      <c r="U207" s="35">
        <v>0</v>
      </c>
      <c r="V207" s="35">
        <v>1</v>
      </c>
      <c r="W207" s="35">
        <v>1</v>
      </c>
      <c r="X207" s="35">
        <v>0</v>
      </c>
      <c r="Y207" s="35">
        <v>0</v>
      </c>
      <c r="Z207" s="35">
        <v>0</v>
      </c>
      <c r="AA207" s="35">
        <v>0</v>
      </c>
      <c r="AB207" s="35">
        <v>0</v>
      </c>
      <c r="AC207" s="35">
        <v>0</v>
      </c>
      <c r="AD207" s="35">
        <v>0</v>
      </c>
      <c r="AE207" s="35">
        <v>0</v>
      </c>
      <c r="AF207" s="35">
        <v>0</v>
      </c>
      <c r="AG207" s="35">
        <v>0</v>
      </c>
      <c r="AH207" s="35">
        <v>0</v>
      </c>
      <c r="AI207" s="35">
        <v>0</v>
      </c>
      <c r="AJ207" s="35">
        <v>0</v>
      </c>
      <c r="AK207" s="35">
        <v>0</v>
      </c>
      <c r="AL207" s="35">
        <v>0</v>
      </c>
      <c r="AM207" s="35">
        <v>0</v>
      </c>
      <c r="AN207" s="35">
        <f t="shared" si="6"/>
        <v>659035.47609999985</v>
      </c>
      <c r="AO207" s="35">
        <v>1</v>
      </c>
      <c r="AP207" s="35">
        <v>2</v>
      </c>
      <c r="AQ207" s="35">
        <v>1</v>
      </c>
      <c r="AR207" s="76">
        <v>659035.47609999985</v>
      </c>
      <c r="AS207" s="35">
        <v>0</v>
      </c>
      <c r="AT207" s="35">
        <v>0</v>
      </c>
      <c r="AU207" s="35">
        <v>0</v>
      </c>
      <c r="AV207" s="35">
        <v>1</v>
      </c>
    </row>
    <row r="208" spans="1:48">
      <c r="A208" s="35">
        <v>6</v>
      </c>
      <c r="B208" s="35">
        <v>840.81</v>
      </c>
      <c r="C208" s="35">
        <v>0</v>
      </c>
      <c r="D208" s="35">
        <v>0</v>
      </c>
      <c r="E208" s="35">
        <v>0</v>
      </c>
      <c r="F208" s="35">
        <v>0</v>
      </c>
      <c r="G208" s="35">
        <v>0</v>
      </c>
      <c r="H208" s="35">
        <v>0</v>
      </c>
      <c r="I208" s="35">
        <v>0</v>
      </c>
      <c r="J208" s="35">
        <v>0</v>
      </c>
      <c r="K208" s="35">
        <v>0</v>
      </c>
      <c r="L208" s="35">
        <v>0</v>
      </c>
      <c r="M208" s="35">
        <v>0</v>
      </c>
      <c r="N208" s="35">
        <v>0</v>
      </c>
      <c r="O208" s="35">
        <v>0</v>
      </c>
      <c r="P208" s="35">
        <v>0</v>
      </c>
      <c r="Q208" s="35">
        <v>0</v>
      </c>
      <c r="R208" s="35">
        <v>1</v>
      </c>
      <c r="S208" s="35">
        <v>1</v>
      </c>
      <c r="T208" s="35">
        <v>1</v>
      </c>
      <c r="U208" s="35">
        <v>0</v>
      </c>
      <c r="V208" s="35">
        <v>1</v>
      </c>
      <c r="W208" s="35">
        <v>0</v>
      </c>
      <c r="X208" s="35">
        <v>0</v>
      </c>
      <c r="Y208" s="35">
        <v>0</v>
      </c>
      <c r="Z208" s="35">
        <v>0</v>
      </c>
      <c r="AA208" s="35">
        <v>0</v>
      </c>
      <c r="AB208" s="35">
        <v>0</v>
      </c>
      <c r="AC208" s="35">
        <v>0</v>
      </c>
      <c r="AD208" s="35">
        <v>0</v>
      </c>
      <c r="AE208" s="35">
        <v>0</v>
      </c>
      <c r="AF208" s="35">
        <v>0</v>
      </c>
      <c r="AG208" s="35">
        <v>0</v>
      </c>
      <c r="AH208" s="35">
        <v>0</v>
      </c>
      <c r="AI208" s="35">
        <v>0</v>
      </c>
      <c r="AJ208" s="35">
        <v>0</v>
      </c>
      <c r="AK208" s="35">
        <v>0</v>
      </c>
      <c r="AL208" s="35">
        <v>0</v>
      </c>
      <c r="AM208" s="35">
        <v>0</v>
      </c>
      <c r="AN208" s="35">
        <f t="shared" si="6"/>
        <v>706961.45609999995</v>
      </c>
      <c r="AO208" s="35">
        <v>1</v>
      </c>
      <c r="AP208" s="35">
        <v>1</v>
      </c>
      <c r="AQ208" s="35">
        <v>2</v>
      </c>
      <c r="AR208" s="76">
        <v>706961.45609999995</v>
      </c>
      <c r="AS208" s="35">
        <v>0</v>
      </c>
      <c r="AT208" s="35">
        <v>0</v>
      </c>
      <c r="AU208" s="35">
        <v>0</v>
      </c>
      <c r="AV208" s="35">
        <v>1</v>
      </c>
    </row>
    <row r="209" spans="1:48">
      <c r="A209" s="35">
        <v>3</v>
      </c>
      <c r="B209" s="35">
        <v>849.4</v>
      </c>
      <c r="C209" s="35">
        <v>0</v>
      </c>
      <c r="D209" s="35">
        <v>0</v>
      </c>
      <c r="E209" s="35">
        <v>0</v>
      </c>
      <c r="F209" s="35">
        <v>0</v>
      </c>
      <c r="G209" s="35">
        <v>0</v>
      </c>
      <c r="H209" s="35">
        <v>0</v>
      </c>
      <c r="I209" s="35">
        <v>0</v>
      </c>
      <c r="J209" s="35">
        <v>0</v>
      </c>
      <c r="K209" s="35">
        <v>0</v>
      </c>
      <c r="L209" s="35">
        <v>0</v>
      </c>
      <c r="M209" s="35">
        <v>0</v>
      </c>
      <c r="N209" s="35">
        <v>0</v>
      </c>
      <c r="O209" s="35">
        <v>0</v>
      </c>
      <c r="P209" s="35">
        <v>0</v>
      </c>
      <c r="Q209" s="35">
        <v>0</v>
      </c>
      <c r="R209" s="35">
        <v>1</v>
      </c>
      <c r="S209" s="35">
        <v>0</v>
      </c>
      <c r="T209" s="35">
        <v>0</v>
      </c>
      <c r="U209" s="35">
        <v>1</v>
      </c>
      <c r="V209" s="35">
        <v>1</v>
      </c>
      <c r="W209" s="35">
        <v>1</v>
      </c>
      <c r="X209" s="35">
        <v>0</v>
      </c>
      <c r="Y209" s="35">
        <v>0</v>
      </c>
      <c r="Z209" s="35">
        <v>0</v>
      </c>
      <c r="AA209" s="35">
        <v>0</v>
      </c>
      <c r="AB209" s="35">
        <v>0</v>
      </c>
      <c r="AC209" s="35">
        <v>0</v>
      </c>
      <c r="AD209" s="35">
        <v>0</v>
      </c>
      <c r="AE209" s="35">
        <v>0</v>
      </c>
      <c r="AF209" s="35">
        <v>0</v>
      </c>
      <c r="AG209" s="35">
        <v>0</v>
      </c>
      <c r="AH209" s="35">
        <v>0</v>
      </c>
      <c r="AI209" s="35">
        <v>0</v>
      </c>
      <c r="AJ209" s="35">
        <v>0</v>
      </c>
      <c r="AK209" s="35">
        <v>0</v>
      </c>
      <c r="AL209" s="35">
        <v>0</v>
      </c>
      <c r="AM209" s="35">
        <v>0</v>
      </c>
      <c r="AN209" s="35">
        <f t="shared" si="6"/>
        <v>721480.36</v>
      </c>
      <c r="AO209" s="35">
        <v>1</v>
      </c>
      <c r="AP209" s="35">
        <v>2</v>
      </c>
      <c r="AQ209" s="35">
        <v>1</v>
      </c>
      <c r="AR209" s="76">
        <v>721480.36</v>
      </c>
      <c r="AS209" s="35">
        <v>0</v>
      </c>
      <c r="AT209" s="35">
        <v>0</v>
      </c>
      <c r="AU209" s="35">
        <v>0</v>
      </c>
      <c r="AV209" s="35">
        <v>1</v>
      </c>
    </row>
    <row r="210" spans="1:48">
      <c r="A210" s="35">
        <v>3</v>
      </c>
      <c r="B210" s="35">
        <v>851.81</v>
      </c>
      <c r="C210" s="35">
        <v>0</v>
      </c>
      <c r="D210" s="35">
        <v>0</v>
      </c>
      <c r="E210" s="35">
        <v>0</v>
      </c>
      <c r="F210" s="35">
        <v>0</v>
      </c>
      <c r="G210" s="35">
        <v>0</v>
      </c>
      <c r="H210" s="35">
        <v>0</v>
      </c>
      <c r="I210" s="35">
        <v>0</v>
      </c>
      <c r="J210" s="35">
        <v>0</v>
      </c>
      <c r="K210" s="35">
        <v>0</v>
      </c>
      <c r="L210" s="35">
        <v>0</v>
      </c>
      <c r="M210" s="35">
        <v>0</v>
      </c>
      <c r="N210" s="35">
        <v>0</v>
      </c>
      <c r="O210" s="35">
        <v>0</v>
      </c>
      <c r="P210" s="35">
        <v>0</v>
      </c>
      <c r="Q210" s="35">
        <v>0</v>
      </c>
      <c r="R210" s="35">
        <v>1</v>
      </c>
      <c r="S210" s="35">
        <v>1</v>
      </c>
      <c r="T210" s="35">
        <v>0</v>
      </c>
      <c r="U210" s="35">
        <v>1</v>
      </c>
      <c r="V210" s="35">
        <v>1</v>
      </c>
      <c r="W210" s="35">
        <v>0</v>
      </c>
      <c r="X210" s="35">
        <v>0</v>
      </c>
      <c r="Y210" s="35">
        <v>0</v>
      </c>
      <c r="Z210" s="35">
        <v>0</v>
      </c>
      <c r="AA210" s="35">
        <v>0</v>
      </c>
      <c r="AB210" s="35">
        <v>0</v>
      </c>
      <c r="AC210" s="35">
        <v>0</v>
      </c>
      <c r="AD210" s="35">
        <v>0</v>
      </c>
      <c r="AE210" s="35">
        <v>0</v>
      </c>
      <c r="AF210" s="35">
        <v>0</v>
      </c>
      <c r="AG210" s="35">
        <v>0</v>
      </c>
      <c r="AH210" s="35">
        <v>0</v>
      </c>
      <c r="AI210" s="35">
        <v>0</v>
      </c>
      <c r="AJ210" s="35">
        <v>0</v>
      </c>
      <c r="AK210" s="35">
        <v>0</v>
      </c>
      <c r="AL210" s="35">
        <v>0</v>
      </c>
      <c r="AM210" s="35">
        <v>0</v>
      </c>
      <c r="AN210" s="35">
        <f t="shared" si="6"/>
        <v>725580.2760999999</v>
      </c>
      <c r="AO210" s="35">
        <v>1</v>
      </c>
      <c r="AP210" s="35">
        <v>1</v>
      </c>
      <c r="AQ210" s="35">
        <v>2</v>
      </c>
      <c r="AR210" s="76">
        <v>725580.2760999999</v>
      </c>
      <c r="AS210" s="35">
        <v>0</v>
      </c>
      <c r="AT210" s="35">
        <v>0</v>
      </c>
      <c r="AU210" s="35">
        <v>0</v>
      </c>
      <c r="AV210" s="35">
        <v>1</v>
      </c>
    </row>
    <row r="211" spans="1:48">
      <c r="A211" s="35">
        <v>7</v>
      </c>
      <c r="B211" s="35">
        <v>880.81</v>
      </c>
      <c r="C211" s="35">
        <v>0</v>
      </c>
      <c r="D211" s="35">
        <v>0</v>
      </c>
      <c r="E211" s="35">
        <v>0</v>
      </c>
      <c r="F211" s="35">
        <v>0</v>
      </c>
      <c r="G211" s="35">
        <v>0</v>
      </c>
      <c r="H211" s="35">
        <v>0</v>
      </c>
      <c r="I211" s="35">
        <v>0</v>
      </c>
      <c r="J211" s="35">
        <v>0</v>
      </c>
      <c r="K211" s="35">
        <v>0</v>
      </c>
      <c r="L211" s="35">
        <v>0</v>
      </c>
      <c r="M211" s="35">
        <v>0</v>
      </c>
      <c r="N211" s="35">
        <v>0</v>
      </c>
      <c r="O211" s="35">
        <v>0</v>
      </c>
      <c r="P211" s="35">
        <v>0</v>
      </c>
      <c r="Q211" s="35">
        <v>0</v>
      </c>
      <c r="R211" s="35">
        <v>1</v>
      </c>
      <c r="S211" s="35">
        <v>0</v>
      </c>
      <c r="T211" s="35">
        <v>1</v>
      </c>
      <c r="U211" s="35">
        <v>1</v>
      </c>
      <c r="V211" s="35">
        <v>1</v>
      </c>
      <c r="W211" s="35">
        <v>0</v>
      </c>
      <c r="X211" s="35">
        <v>0</v>
      </c>
      <c r="Y211" s="35">
        <v>0</v>
      </c>
      <c r="Z211" s="35">
        <v>0</v>
      </c>
      <c r="AA211" s="35">
        <v>0</v>
      </c>
      <c r="AB211" s="35">
        <v>0</v>
      </c>
      <c r="AC211" s="35">
        <v>0</v>
      </c>
      <c r="AD211" s="35">
        <v>0</v>
      </c>
      <c r="AE211" s="35">
        <v>0</v>
      </c>
      <c r="AF211" s="35">
        <v>0</v>
      </c>
      <c r="AG211" s="35">
        <v>0</v>
      </c>
      <c r="AH211" s="35">
        <v>0</v>
      </c>
      <c r="AI211" s="35">
        <v>0</v>
      </c>
      <c r="AJ211" s="35">
        <v>0</v>
      </c>
      <c r="AK211" s="35">
        <v>0</v>
      </c>
      <c r="AL211" s="35">
        <v>0</v>
      </c>
      <c r="AM211" s="35">
        <v>0</v>
      </c>
      <c r="AN211" s="35">
        <f t="shared" si="6"/>
        <v>775826.25609999988</v>
      </c>
      <c r="AO211" s="35">
        <v>1</v>
      </c>
      <c r="AP211" s="35">
        <v>2</v>
      </c>
      <c r="AQ211" s="35">
        <v>1</v>
      </c>
      <c r="AR211" s="76">
        <v>775826.25609999988</v>
      </c>
      <c r="AS211" s="35">
        <v>0</v>
      </c>
      <c r="AT211" s="35">
        <v>0</v>
      </c>
      <c r="AU211" s="35">
        <v>0</v>
      </c>
      <c r="AV211" s="35">
        <v>1</v>
      </c>
    </row>
    <row r="212" spans="1:48">
      <c r="A212" s="35">
        <v>2</v>
      </c>
      <c r="B212" s="35">
        <v>829.4</v>
      </c>
      <c r="C212" s="35">
        <v>0</v>
      </c>
      <c r="D212" s="35">
        <v>0</v>
      </c>
      <c r="E212" s="35">
        <v>0</v>
      </c>
      <c r="F212" s="35">
        <v>0</v>
      </c>
      <c r="G212" s="35">
        <v>0</v>
      </c>
      <c r="H212" s="35">
        <v>0</v>
      </c>
      <c r="I212" s="35">
        <v>0</v>
      </c>
      <c r="J212" s="35">
        <v>0</v>
      </c>
      <c r="K212" s="35">
        <v>0</v>
      </c>
      <c r="L212" s="35">
        <v>0</v>
      </c>
      <c r="M212" s="35">
        <v>0</v>
      </c>
      <c r="N212" s="35">
        <v>0</v>
      </c>
      <c r="O212" s="35">
        <v>0</v>
      </c>
      <c r="P212" s="35">
        <v>0</v>
      </c>
      <c r="Q212" s="35">
        <v>0</v>
      </c>
      <c r="R212" s="35">
        <v>1</v>
      </c>
      <c r="S212" s="35">
        <v>1</v>
      </c>
      <c r="T212" s="35">
        <v>0</v>
      </c>
      <c r="U212" s="35">
        <v>0</v>
      </c>
      <c r="V212" s="35">
        <v>1</v>
      </c>
      <c r="W212" s="35">
        <v>1</v>
      </c>
      <c r="X212" s="35">
        <v>1</v>
      </c>
      <c r="Y212" s="35">
        <v>0</v>
      </c>
      <c r="Z212" s="35">
        <v>0</v>
      </c>
      <c r="AA212" s="35">
        <v>0</v>
      </c>
      <c r="AB212" s="35">
        <v>0</v>
      </c>
      <c r="AC212" s="35">
        <v>0</v>
      </c>
      <c r="AD212" s="35">
        <v>0</v>
      </c>
      <c r="AE212" s="35">
        <v>0</v>
      </c>
      <c r="AF212" s="35">
        <v>0</v>
      </c>
      <c r="AG212" s="35">
        <v>0</v>
      </c>
      <c r="AH212" s="35">
        <v>0</v>
      </c>
      <c r="AI212" s="35">
        <v>0</v>
      </c>
      <c r="AJ212" s="35">
        <v>0</v>
      </c>
      <c r="AK212" s="35">
        <v>0</v>
      </c>
      <c r="AL212" s="35">
        <v>0</v>
      </c>
      <c r="AM212" s="35">
        <v>0</v>
      </c>
      <c r="AN212" s="35">
        <f t="shared" si="6"/>
        <v>687904.36</v>
      </c>
      <c r="AO212" s="35">
        <v>1</v>
      </c>
      <c r="AP212" s="35">
        <v>1</v>
      </c>
      <c r="AQ212" s="35">
        <v>2</v>
      </c>
      <c r="AR212" s="76">
        <v>687904.36</v>
      </c>
      <c r="AS212" s="35">
        <v>0</v>
      </c>
      <c r="AT212" s="35">
        <v>0</v>
      </c>
      <c r="AU212" s="35">
        <v>0</v>
      </c>
      <c r="AV212" s="35">
        <v>1</v>
      </c>
    </row>
    <row r="213" spans="1:48">
      <c r="A213" s="35">
        <v>2</v>
      </c>
      <c r="B213" s="35">
        <v>831.81</v>
      </c>
      <c r="C213" s="35">
        <v>0</v>
      </c>
      <c r="D213" s="35">
        <v>0</v>
      </c>
      <c r="E213" s="35">
        <v>0</v>
      </c>
      <c r="F213" s="35">
        <v>0</v>
      </c>
      <c r="G213" s="35">
        <v>0</v>
      </c>
      <c r="H213" s="35">
        <v>0</v>
      </c>
      <c r="I213" s="35">
        <v>0</v>
      </c>
      <c r="J213" s="35">
        <v>0</v>
      </c>
      <c r="K213" s="35">
        <v>0</v>
      </c>
      <c r="L213" s="35">
        <v>0</v>
      </c>
      <c r="M213" s="35">
        <v>0</v>
      </c>
      <c r="N213" s="35">
        <v>0</v>
      </c>
      <c r="O213" s="35">
        <v>0</v>
      </c>
      <c r="P213" s="35">
        <v>0</v>
      </c>
      <c r="Q213" s="35">
        <v>0</v>
      </c>
      <c r="R213" s="35">
        <v>1</v>
      </c>
      <c r="S213" s="35">
        <v>0</v>
      </c>
      <c r="T213" s="35">
        <v>1</v>
      </c>
      <c r="U213" s="35">
        <v>0</v>
      </c>
      <c r="V213" s="35">
        <v>1</v>
      </c>
      <c r="W213" s="35">
        <v>1</v>
      </c>
      <c r="X213" s="35">
        <v>1</v>
      </c>
      <c r="Y213" s="35">
        <v>0</v>
      </c>
      <c r="Z213" s="35">
        <v>0</v>
      </c>
      <c r="AA213" s="35">
        <v>0</v>
      </c>
      <c r="AB213" s="35">
        <v>0</v>
      </c>
      <c r="AC213" s="35">
        <v>0</v>
      </c>
      <c r="AD213" s="35">
        <v>0</v>
      </c>
      <c r="AE213" s="35">
        <v>0</v>
      </c>
      <c r="AF213" s="35">
        <v>0</v>
      </c>
      <c r="AG213" s="35">
        <v>0</v>
      </c>
      <c r="AH213" s="35">
        <v>0</v>
      </c>
      <c r="AI213" s="35">
        <v>0</v>
      </c>
      <c r="AJ213" s="35">
        <v>0</v>
      </c>
      <c r="AK213" s="35">
        <v>0</v>
      </c>
      <c r="AL213" s="35">
        <v>0</v>
      </c>
      <c r="AM213" s="35">
        <v>0</v>
      </c>
      <c r="AN213" s="35">
        <f t="shared" si="6"/>
        <v>691907.87609999988</v>
      </c>
      <c r="AO213" s="35">
        <v>1</v>
      </c>
      <c r="AP213" s="35">
        <v>2</v>
      </c>
      <c r="AQ213" s="35">
        <v>1</v>
      </c>
      <c r="AR213" s="76">
        <v>691907.87609999988</v>
      </c>
      <c r="AS213" s="35">
        <v>0</v>
      </c>
      <c r="AT213" s="35">
        <v>0</v>
      </c>
      <c r="AU213" s="35">
        <v>0</v>
      </c>
      <c r="AV213" s="35">
        <v>1</v>
      </c>
    </row>
    <row r="214" spans="1:48">
      <c r="A214" s="35">
        <v>5</v>
      </c>
      <c r="B214" s="35">
        <v>860.81</v>
      </c>
      <c r="C214" s="35">
        <v>0</v>
      </c>
      <c r="D214" s="35">
        <v>0</v>
      </c>
      <c r="E214" s="35">
        <v>0</v>
      </c>
      <c r="F214" s="35">
        <v>0</v>
      </c>
      <c r="G214" s="35">
        <v>0</v>
      </c>
      <c r="H214" s="35">
        <v>0</v>
      </c>
      <c r="I214" s="35">
        <v>0</v>
      </c>
      <c r="J214" s="35">
        <v>0</v>
      </c>
      <c r="K214" s="35">
        <v>0</v>
      </c>
      <c r="L214" s="35">
        <v>0</v>
      </c>
      <c r="M214" s="35">
        <v>0</v>
      </c>
      <c r="N214" s="35">
        <v>0</v>
      </c>
      <c r="O214" s="35">
        <v>0</v>
      </c>
      <c r="P214" s="35">
        <v>0</v>
      </c>
      <c r="Q214" s="35">
        <v>0</v>
      </c>
      <c r="R214" s="35">
        <v>1</v>
      </c>
      <c r="S214" s="35">
        <v>1</v>
      </c>
      <c r="T214" s="35">
        <v>1</v>
      </c>
      <c r="U214" s="35">
        <v>0</v>
      </c>
      <c r="V214" s="35">
        <v>1</v>
      </c>
      <c r="W214" s="35">
        <v>0</v>
      </c>
      <c r="X214" s="35">
        <v>1</v>
      </c>
      <c r="Y214" s="35">
        <v>0</v>
      </c>
      <c r="Z214" s="35">
        <v>0</v>
      </c>
      <c r="AA214" s="35">
        <v>0</v>
      </c>
      <c r="AB214" s="35">
        <v>0</v>
      </c>
      <c r="AC214" s="35">
        <v>0</v>
      </c>
      <c r="AD214" s="35">
        <v>0</v>
      </c>
      <c r="AE214" s="35">
        <v>0</v>
      </c>
      <c r="AF214" s="35">
        <v>0</v>
      </c>
      <c r="AG214" s="35">
        <v>0</v>
      </c>
      <c r="AH214" s="35">
        <v>0</v>
      </c>
      <c r="AI214" s="35">
        <v>0</v>
      </c>
      <c r="AJ214" s="35">
        <v>0</v>
      </c>
      <c r="AK214" s="35">
        <v>0</v>
      </c>
      <c r="AL214" s="35">
        <v>0</v>
      </c>
      <c r="AM214" s="35">
        <v>0</v>
      </c>
      <c r="AN214" s="35">
        <f t="shared" si="6"/>
        <v>740993.85609999986</v>
      </c>
      <c r="AO214" s="35">
        <v>1</v>
      </c>
      <c r="AP214" s="35">
        <v>1</v>
      </c>
      <c r="AQ214" s="35">
        <v>2</v>
      </c>
      <c r="AR214" s="76">
        <v>740993.85609999986</v>
      </c>
      <c r="AS214" s="35">
        <v>0</v>
      </c>
      <c r="AT214" s="35">
        <v>0</v>
      </c>
      <c r="AU214" s="35">
        <v>0</v>
      </c>
      <c r="AV214" s="35">
        <v>1</v>
      </c>
    </row>
    <row r="215" spans="1:48">
      <c r="A215" s="35">
        <v>2</v>
      </c>
      <c r="B215" s="35">
        <v>869.4</v>
      </c>
      <c r="C215" s="35">
        <v>0</v>
      </c>
      <c r="D215" s="35">
        <v>0</v>
      </c>
      <c r="E215" s="35">
        <v>0</v>
      </c>
      <c r="F215" s="35">
        <v>0</v>
      </c>
      <c r="G215" s="35">
        <v>0</v>
      </c>
      <c r="H215" s="35">
        <v>0</v>
      </c>
      <c r="I215" s="35">
        <v>0</v>
      </c>
      <c r="J215" s="35">
        <v>0</v>
      </c>
      <c r="K215" s="35">
        <v>0</v>
      </c>
      <c r="L215" s="35">
        <v>0</v>
      </c>
      <c r="M215" s="35">
        <v>0</v>
      </c>
      <c r="N215" s="35">
        <v>0</v>
      </c>
      <c r="O215" s="35">
        <v>0</v>
      </c>
      <c r="P215" s="35">
        <v>0</v>
      </c>
      <c r="Q215" s="35">
        <v>0</v>
      </c>
      <c r="R215" s="35">
        <v>1</v>
      </c>
      <c r="S215" s="35">
        <v>0</v>
      </c>
      <c r="T215" s="35">
        <v>0</v>
      </c>
      <c r="U215" s="35">
        <v>1</v>
      </c>
      <c r="V215" s="35">
        <v>1</v>
      </c>
      <c r="W215" s="35">
        <v>1</v>
      </c>
      <c r="X215" s="35">
        <v>1</v>
      </c>
      <c r="Y215" s="35">
        <v>0</v>
      </c>
      <c r="Z215" s="35">
        <v>0</v>
      </c>
      <c r="AA215" s="35">
        <v>0</v>
      </c>
      <c r="AB215" s="35">
        <v>0</v>
      </c>
      <c r="AC215" s="35">
        <v>0</v>
      </c>
      <c r="AD215" s="35">
        <v>0</v>
      </c>
      <c r="AE215" s="35">
        <v>0</v>
      </c>
      <c r="AF215" s="35">
        <v>0</v>
      </c>
      <c r="AG215" s="35">
        <v>0</v>
      </c>
      <c r="AH215" s="35">
        <v>0</v>
      </c>
      <c r="AI215" s="35">
        <v>0</v>
      </c>
      <c r="AJ215" s="35">
        <v>0</v>
      </c>
      <c r="AK215" s="35">
        <v>0</v>
      </c>
      <c r="AL215" s="35">
        <v>0</v>
      </c>
      <c r="AM215" s="35">
        <v>0</v>
      </c>
      <c r="AN215" s="35">
        <f t="shared" si="6"/>
        <v>755856.36</v>
      </c>
      <c r="AO215" s="35">
        <v>1</v>
      </c>
      <c r="AP215" s="35">
        <v>2</v>
      </c>
      <c r="AQ215" s="35">
        <v>1</v>
      </c>
      <c r="AR215" s="76">
        <v>755856.36</v>
      </c>
      <c r="AS215" s="35">
        <v>0</v>
      </c>
      <c r="AT215" s="35">
        <v>0</v>
      </c>
      <c r="AU215" s="35">
        <v>0</v>
      </c>
      <c r="AV215" s="35">
        <v>1</v>
      </c>
    </row>
    <row r="216" spans="1:48">
      <c r="A216" s="35">
        <v>2</v>
      </c>
      <c r="B216" s="35">
        <v>871.81</v>
      </c>
      <c r="C216" s="35">
        <v>0</v>
      </c>
      <c r="D216" s="35">
        <v>0</v>
      </c>
      <c r="E216" s="35">
        <v>0</v>
      </c>
      <c r="F216" s="35">
        <v>0</v>
      </c>
      <c r="G216" s="35">
        <v>0</v>
      </c>
      <c r="H216" s="35">
        <v>0</v>
      </c>
      <c r="I216" s="35">
        <v>0</v>
      </c>
      <c r="J216" s="35">
        <v>0</v>
      </c>
      <c r="K216" s="35">
        <v>0</v>
      </c>
      <c r="L216" s="35">
        <v>0</v>
      </c>
      <c r="M216" s="35">
        <v>0</v>
      </c>
      <c r="N216" s="35">
        <v>0</v>
      </c>
      <c r="O216" s="35">
        <v>0</v>
      </c>
      <c r="P216" s="35">
        <v>0</v>
      </c>
      <c r="Q216" s="35">
        <v>0</v>
      </c>
      <c r="R216" s="35">
        <v>1</v>
      </c>
      <c r="S216" s="35">
        <v>1</v>
      </c>
      <c r="T216" s="35">
        <v>0</v>
      </c>
      <c r="U216" s="35">
        <v>1</v>
      </c>
      <c r="V216" s="35">
        <v>1</v>
      </c>
      <c r="W216" s="35">
        <v>0</v>
      </c>
      <c r="X216" s="35">
        <v>1</v>
      </c>
      <c r="Y216" s="35">
        <v>0</v>
      </c>
      <c r="Z216" s="35">
        <v>0</v>
      </c>
      <c r="AA216" s="35">
        <v>0</v>
      </c>
      <c r="AB216" s="35">
        <v>0</v>
      </c>
      <c r="AC216" s="35">
        <v>0</v>
      </c>
      <c r="AD216" s="35">
        <v>0</v>
      </c>
      <c r="AE216" s="35">
        <v>0</v>
      </c>
      <c r="AF216" s="35">
        <v>0</v>
      </c>
      <c r="AG216" s="35">
        <v>0</v>
      </c>
      <c r="AH216" s="35">
        <v>0</v>
      </c>
      <c r="AI216" s="35">
        <v>0</v>
      </c>
      <c r="AJ216" s="35">
        <v>0</v>
      </c>
      <c r="AK216" s="35">
        <v>0</v>
      </c>
      <c r="AL216" s="35">
        <v>0</v>
      </c>
      <c r="AM216" s="35">
        <v>0</v>
      </c>
      <c r="AN216" s="35">
        <f t="shared" si="6"/>
        <v>760052.67609999992</v>
      </c>
      <c r="AO216" s="35">
        <v>1</v>
      </c>
      <c r="AP216" s="35">
        <v>1</v>
      </c>
      <c r="AQ216" s="35">
        <v>2</v>
      </c>
      <c r="AR216" s="76">
        <v>760052.67609999992</v>
      </c>
      <c r="AS216" s="35">
        <v>0</v>
      </c>
      <c r="AT216" s="35">
        <v>0</v>
      </c>
      <c r="AU216" s="35">
        <v>0</v>
      </c>
      <c r="AV216" s="35">
        <v>1</v>
      </c>
    </row>
    <row r="217" spans="1:48">
      <c r="A217" s="35">
        <v>6</v>
      </c>
      <c r="B217" s="35">
        <v>900.81</v>
      </c>
      <c r="C217" s="35">
        <v>0</v>
      </c>
      <c r="D217" s="35">
        <v>0</v>
      </c>
      <c r="E217" s="35">
        <v>0</v>
      </c>
      <c r="F217" s="35">
        <v>0</v>
      </c>
      <c r="G217" s="35">
        <v>0</v>
      </c>
      <c r="H217" s="35">
        <v>0</v>
      </c>
      <c r="I217" s="35">
        <v>0</v>
      </c>
      <c r="J217" s="35">
        <v>0</v>
      </c>
      <c r="K217" s="35">
        <v>0</v>
      </c>
      <c r="L217" s="35">
        <v>0</v>
      </c>
      <c r="M217" s="35">
        <v>0</v>
      </c>
      <c r="N217" s="35">
        <v>0</v>
      </c>
      <c r="O217" s="35">
        <v>0</v>
      </c>
      <c r="P217" s="35">
        <v>0</v>
      </c>
      <c r="Q217" s="35">
        <v>0</v>
      </c>
      <c r="R217" s="35">
        <v>1</v>
      </c>
      <c r="S217" s="35">
        <v>0</v>
      </c>
      <c r="T217" s="35">
        <v>1</v>
      </c>
      <c r="U217" s="35">
        <v>1</v>
      </c>
      <c r="V217" s="35">
        <v>1</v>
      </c>
      <c r="W217" s="35">
        <v>0</v>
      </c>
      <c r="X217" s="35">
        <v>1</v>
      </c>
      <c r="Y217" s="35">
        <v>0</v>
      </c>
      <c r="Z217" s="35">
        <v>0</v>
      </c>
      <c r="AA217" s="35">
        <v>0</v>
      </c>
      <c r="AB217" s="35">
        <v>0</v>
      </c>
      <c r="AC217" s="35">
        <v>0</v>
      </c>
      <c r="AD217" s="35">
        <v>0</v>
      </c>
      <c r="AE217" s="35">
        <v>0</v>
      </c>
      <c r="AF217" s="35">
        <v>0</v>
      </c>
      <c r="AG217" s="35">
        <v>0</v>
      </c>
      <c r="AH217" s="35">
        <v>0</v>
      </c>
      <c r="AI217" s="35">
        <v>0</v>
      </c>
      <c r="AJ217" s="35">
        <v>0</v>
      </c>
      <c r="AK217" s="35">
        <v>0</v>
      </c>
      <c r="AL217" s="35">
        <v>0</v>
      </c>
      <c r="AM217" s="35">
        <v>0</v>
      </c>
      <c r="AN217" s="35">
        <f t="shared" si="6"/>
        <v>811458.65609999991</v>
      </c>
      <c r="AO217" s="35">
        <v>1</v>
      </c>
      <c r="AP217" s="35">
        <v>2</v>
      </c>
      <c r="AQ217" s="35">
        <v>1</v>
      </c>
      <c r="AR217" s="76">
        <v>811458.65609999991</v>
      </c>
      <c r="AS217" s="35">
        <v>0</v>
      </c>
      <c r="AT217" s="35">
        <v>0</v>
      </c>
      <c r="AU217" s="35">
        <v>0</v>
      </c>
      <c r="AV217" s="35">
        <v>1</v>
      </c>
    </row>
    <row r="218" spans="1:48">
      <c r="A218" s="35">
        <v>1</v>
      </c>
      <c r="B218" s="35">
        <v>511.4</v>
      </c>
      <c r="C218" s="35">
        <v>0</v>
      </c>
      <c r="D218" s="35">
        <v>0</v>
      </c>
      <c r="E218" s="35">
        <v>0</v>
      </c>
      <c r="F218" s="35">
        <v>0</v>
      </c>
      <c r="G218" s="35">
        <v>0</v>
      </c>
      <c r="H218" s="35">
        <v>0</v>
      </c>
      <c r="I218" s="35">
        <v>0</v>
      </c>
      <c r="J218" s="35">
        <v>0</v>
      </c>
      <c r="K218" s="35">
        <v>0</v>
      </c>
      <c r="L218" s="35">
        <v>0</v>
      </c>
      <c r="M218" s="35">
        <v>0</v>
      </c>
      <c r="N218" s="35">
        <v>0</v>
      </c>
      <c r="O218" s="35">
        <v>0</v>
      </c>
      <c r="P218" s="35">
        <v>0</v>
      </c>
      <c r="Q218" s="35">
        <v>0</v>
      </c>
      <c r="R218" s="35">
        <v>0</v>
      </c>
      <c r="S218" s="35">
        <v>0</v>
      </c>
      <c r="T218" s="35">
        <v>0</v>
      </c>
      <c r="U218" s="35">
        <v>0</v>
      </c>
      <c r="V218" s="35">
        <v>0</v>
      </c>
      <c r="W218" s="35">
        <v>0</v>
      </c>
      <c r="X218" s="35">
        <v>0</v>
      </c>
      <c r="Y218" s="35">
        <v>1</v>
      </c>
      <c r="Z218" s="35">
        <v>0</v>
      </c>
      <c r="AA218" s="35">
        <v>1</v>
      </c>
      <c r="AB218" s="35">
        <v>1</v>
      </c>
      <c r="AC218" s="35">
        <v>0</v>
      </c>
      <c r="AD218" s="35">
        <v>0</v>
      </c>
      <c r="AE218" s="35">
        <v>0</v>
      </c>
      <c r="AF218" s="35">
        <v>0</v>
      </c>
      <c r="AG218" s="35">
        <v>0</v>
      </c>
      <c r="AH218" s="35">
        <v>0</v>
      </c>
      <c r="AI218" s="35">
        <v>0</v>
      </c>
      <c r="AJ218" s="35">
        <v>0</v>
      </c>
      <c r="AK218" s="35">
        <v>0</v>
      </c>
      <c r="AL218" s="35">
        <v>0</v>
      </c>
      <c r="AM218" s="35">
        <v>0</v>
      </c>
      <c r="AN218" s="35">
        <f t="shared" si="6"/>
        <v>261529.95999999996</v>
      </c>
      <c r="AO218" s="35">
        <v>1</v>
      </c>
      <c r="AP218" s="35">
        <v>1</v>
      </c>
      <c r="AQ218" s="35">
        <v>1</v>
      </c>
      <c r="AR218" s="76">
        <v>261529.95999999996</v>
      </c>
      <c r="AS218" s="35">
        <v>0</v>
      </c>
      <c r="AT218" s="35">
        <v>0</v>
      </c>
      <c r="AU218" s="35">
        <v>0</v>
      </c>
      <c r="AV218" s="35">
        <v>1</v>
      </c>
    </row>
    <row r="219" spans="1:48">
      <c r="A219" s="35">
        <v>3</v>
      </c>
      <c r="B219" s="35">
        <v>554.39</v>
      </c>
      <c r="C219" s="35">
        <v>0</v>
      </c>
      <c r="D219" s="35">
        <v>0</v>
      </c>
      <c r="E219" s="35">
        <v>0</v>
      </c>
      <c r="F219" s="35">
        <v>0</v>
      </c>
      <c r="G219" s="35">
        <v>0</v>
      </c>
      <c r="H219" s="35">
        <v>0</v>
      </c>
      <c r="I219" s="35">
        <v>0</v>
      </c>
      <c r="J219" s="35">
        <v>0</v>
      </c>
      <c r="K219" s="35">
        <v>0</v>
      </c>
      <c r="L219" s="35">
        <v>0</v>
      </c>
      <c r="M219" s="35">
        <v>0</v>
      </c>
      <c r="N219" s="35">
        <v>0</v>
      </c>
      <c r="O219" s="35">
        <v>0</v>
      </c>
      <c r="P219" s="35">
        <v>0</v>
      </c>
      <c r="Q219" s="35">
        <v>0</v>
      </c>
      <c r="R219" s="35">
        <v>0</v>
      </c>
      <c r="S219" s="35">
        <v>0</v>
      </c>
      <c r="T219" s="35">
        <v>0</v>
      </c>
      <c r="U219" s="35">
        <v>0</v>
      </c>
      <c r="V219" s="35">
        <v>0</v>
      </c>
      <c r="W219" s="35">
        <v>0</v>
      </c>
      <c r="X219" s="35">
        <v>0</v>
      </c>
      <c r="Y219" s="35">
        <v>1</v>
      </c>
      <c r="Z219" s="35">
        <v>1</v>
      </c>
      <c r="AA219" s="35">
        <v>0</v>
      </c>
      <c r="AB219" s="35">
        <v>1</v>
      </c>
      <c r="AC219" s="35">
        <v>1</v>
      </c>
      <c r="AD219" s="35">
        <v>0</v>
      </c>
      <c r="AE219" s="35">
        <v>0</v>
      </c>
      <c r="AF219" s="35">
        <v>0</v>
      </c>
      <c r="AG219" s="35">
        <v>0</v>
      </c>
      <c r="AH219" s="35">
        <v>0</v>
      </c>
      <c r="AI219" s="35">
        <v>0</v>
      </c>
      <c r="AJ219" s="35">
        <v>0</v>
      </c>
      <c r="AK219" s="35">
        <v>0</v>
      </c>
      <c r="AL219" s="35">
        <v>0</v>
      </c>
      <c r="AM219" s="35">
        <v>0</v>
      </c>
      <c r="AN219" s="35">
        <f t="shared" si="6"/>
        <v>307348.2721</v>
      </c>
      <c r="AO219" s="35">
        <v>1</v>
      </c>
      <c r="AP219" s="35">
        <v>2</v>
      </c>
      <c r="AQ219" s="35">
        <v>1</v>
      </c>
      <c r="AR219" s="76">
        <v>307348.2721</v>
      </c>
      <c r="AS219" s="35">
        <v>0</v>
      </c>
      <c r="AT219" s="35">
        <v>0</v>
      </c>
      <c r="AU219" s="35">
        <v>0</v>
      </c>
      <c r="AV219" s="35">
        <v>1</v>
      </c>
    </row>
    <row r="220" spans="1:48">
      <c r="A220" s="35">
        <v>2</v>
      </c>
      <c r="B220" s="35">
        <v>566.39</v>
      </c>
      <c r="C220" s="35">
        <v>0</v>
      </c>
      <c r="D220" s="35">
        <v>0</v>
      </c>
      <c r="E220" s="35">
        <v>0</v>
      </c>
      <c r="F220" s="35">
        <v>0</v>
      </c>
      <c r="G220" s="35">
        <v>0</v>
      </c>
      <c r="H220" s="35">
        <v>0</v>
      </c>
      <c r="I220" s="35">
        <v>0</v>
      </c>
      <c r="J220" s="35">
        <v>0</v>
      </c>
      <c r="K220" s="35">
        <v>0</v>
      </c>
      <c r="L220" s="35">
        <v>0</v>
      </c>
      <c r="M220" s="35">
        <v>0</v>
      </c>
      <c r="N220" s="35">
        <v>0</v>
      </c>
      <c r="O220" s="35">
        <v>0</v>
      </c>
      <c r="P220" s="35">
        <v>0</v>
      </c>
      <c r="Q220" s="35">
        <v>0</v>
      </c>
      <c r="R220" s="35">
        <v>0</v>
      </c>
      <c r="S220" s="35">
        <v>0</v>
      </c>
      <c r="T220" s="35">
        <v>0</v>
      </c>
      <c r="U220" s="35">
        <v>0</v>
      </c>
      <c r="V220" s="35">
        <v>0</v>
      </c>
      <c r="W220" s="35">
        <v>0</v>
      </c>
      <c r="X220" s="35">
        <v>0</v>
      </c>
      <c r="Y220" s="35">
        <v>1</v>
      </c>
      <c r="Z220" s="35">
        <v>1</v>
      </c>
      <c r="AA220" s="35">
        <v>0</v>
      </c>
      <c r="AB220" s="35">
        <v>1</v>
      </c>
      <c r="AC220" s="35">
        <v>0</v>
      </c>
      <c r="AD220" s="35">
        <v>1</v>
      </c>
      <c r="AE220" s="35">
        <v>0</v>
      </c>
      <c r="AF220" s="35">
        <v>0</v>
      </c>
      <c r="AG220" s="35">
        <v>0</v>
      </c>
      <c r="AH220" s="35">
        <v>0</v>
      </c>
      <c r="AI220" s="35">
        <v>0</v>
      </c>
      <c r="AJ220" s="35">
        <v>0</v>
      </c>
      <c r="AK220" s="35">
        <v>0</v>
      </c>
      <c r="AL220" s="35">
        <v>0</v>
      </c>
      <c r="AM220" s="35">
        <v>0</v>
      </c>
      <c r="AN220" s="35">
        <f t="shared" si="6"/>
        <v>320797.63209999999</v>
      </c>
      <c r="AO220" s="35">
        <v>1</v>
      </c>
      <c r="AP220" s="35">
        <v>2</v>
      </c>
      <c r="AQ220" s="35">
        <v>1</v>
      </c>
      <c r="AR220" s="76">
        <v>320797.63209999999</v>
      </c>
      <c r="AS220" s="35">
        <v>0</v>
      </c>
      <c r="AT220" s="35">
        <v>0</v>
      </c>
      <c r="AU220" s="35">
        <v>0</v>
      </c>
      <c r="AV220" s="35">
        <v>1</v>
      </c>
    </row>
    <row r="221" spans="1:48">
      <c r="A221" s="35">
        <v>4</v>
      </c>
      <c r="B221" s="35">
        <v>624.39</v>
      </c>
      <c r="C221" s="35">
        <v>0</v>
      </c>
      <c r="D221" s="35">
        <v>0</v>
      </c>
      <c r="E221" s="35">
        <v>0</v>
      </c>
      <c r="F221" s="35">
        <v>0</v>
      </c>
      <c r="G221" s="35">
        <v>0</v>
      </c>
      <c r="H221" s="35">
        <v>0</v>
      </c>
      <c r="I221" s="35">
        <v>0</v>
      </c>
      <c r="J221" s="35">
        <v>0</v>
      </c>
      <c r="K221" s="35">
        <v>0</v>
      </c>
      <c r="L221" s="35">
        <v>0</v>
      </c>
      <c r="M221" s="35">
        <v>0</v>
      </c>
      <c r="N221" s="35">
        <v>0</v>
      </c>
      <c r="O221" s="35">
        <v>0</v>
      </c>
      <c r="P221" s="35">
        <v>0</v>
      </c>
      <c r="Q221" s="35">
        <v>0</v>
      </c>
      <c r="R221" s="35">
        <v>0</v>
      </c>
      <c r="S221" s="35">
        <v>0</v>
      </c>
      <c r="T221" s="35">
        <v>0</v>
      </c>
      <c r="U221" s="35">
        <v>0</v>
      </c>
      <c r="V221" s="35">
        <v>0</v>
      </c>
      <c r="W221" s="35">
        <v>0</v>
      </c>
      <c r="X221" s="35">
        <v>0</v>
      </c>
      <c r="Y221" s="35">
        <v>1</v>
      </c>
      <c r="Z221" s="35">
        <v>0</v>
      </c>
      <c r="AA221" s="35">
        <v>1</v>
      </c>
      <c r="AB221" s="35">
        <v>0</v>
      </c>
      <c r="AC221" s="35">
        <v>0</v>
      </c>
      <c r="AD221" s="35">
        <v>1</v>
      </c>
      <c r="AE221" s="35">
        <v>0</v>
      </c>
      <c r="AF221" s="35">
        <v>0</v>
      </c>
      <c r="AG221" s="35">
        <v>0</v>
      </c>
      <c r="AH221" s="35">
        <v>0</v>
      </c>
      <c r="AI221" s="35">
        <v>0</v>
      </c>
      <c r="AJ221" s="35">
        <v>0</v>
      </c>
      <c r="AK221" s="35">
        <v>0</v>
      </c>
      <c r="AL221" s="35">
        <v>0</v>
      </c>
      <c r="AM221" s="35">
        <v>0</v>
      </c>
      <c r="AN221" s="35">
        <f t="shared" si="6"/>
        <v>389862.87209999998</v>
      </c>
      <c r="AO221" s="35">
        <v>1</v>
      </c>
      <c r="AP221" s="35">
        <v>2</v>
      </c>
      <c r="AQ221" s="35">
        <v>0</v>
      </c>
      <c r="AR221" s="76">
        <v>389862.87209999998</v>
      </c>
      <c r="AS221" s="35">
        <v>0</v>
      </c>
      <c r="AT221" s="35">
        <v>0</v>
      </c>
      <c r="AU221" s="35">
        <v>0</v>
      </c>
      <c r="AV221" s="35">
        <v>1</v>
      </c>
    </row>
    <row r="222" spans="1:48">
      <c r="A222" s="35">
        <v>2</v>
      </c>
      <c r="B222" s="35">
        <v>636.39</v>
      </c>
      <c r="C222" s="35">
        <v>0</v>
      </c>
      <c r="D222" s="35">
        <v>0</v>
      </c>
      <c r="E222" s="35">
        <v>0</v>
      </c>
      <c r="F222" s="35">
        <v>0</v>
      </c>
      <c r="G222" s="35">
        <v>0</v>
      </c>
      <c r="H222" s="35">
        <v>0</v>
      </c>
      <c r="I222" s="35">
        <v>0</v>
      </c>
      <c r="J222" s="35">
        <v>0</v>
      </c>
      <c r="K222" s="35">
        <v>0</v>
      </c>
      <c r="L222" s="35">
        <v>0</v>
      </c>
      <c r="M222" s="35">
        <v>0</v>
      </c>
      <c r="N222" s="35">
        <v>0</v>
      </c>
      <c r="O222" s="35">
        <v>0</v>
      </c>
      <c r="P222" s="35">
        <v>0</v>
      </c>
      <c r="Q222" s="35">
        <v>0</v>
      </c>
      <c r="R222" s="35">
        <v>0</v>
      </c>
      <c r="S222" s="35">
        <v>0</v>
      </c>
      <c r="T222" s="35">
        <v>0</v>
      </c>
      <c r="U222" s="35">
        <v>0</v>
      </c>
      <c r="V222" s="35">
        <v>0</v>
      </c>
      <c r="W222" s="35">
        <v>0</v>
      </c>
      <c r="X222" s="35">
        <v>0</v>
      </c>
      <c r="Y222" s="35">
        <v>1</v>
      </c>
      <c r="Z222" s="35">
        <v>1</v>
      </c>
      <c r="AA222" s="35">
        <v>0</v>
      </c>
      <c r="AB222" s="35">
        <v>0</v>
      </c>
      <c r="AC222" s="35">
        <v>0</v>
      </c>
      <c r="AD222" s="35">
        <v>1</v>
      </c>
      <c r="AE222" s="35">
        <v>1</v>
      </c>
      <c r="AF222" s="35">
        <v>0</v>
      </c>
      <c r="AG222" s="35">
        <v>0</v>
      </c>
      <c r="AH222" s="35">
        <v>0</v>
      </c>
      <c r="AI222" s="35">
        <v>0</v>
      </c>
      <c r="AJ222" s="35">
        <v>0</v>
      </c>
      <c r="AK222" s="35">
        <v>0</v>
      </c>
      <c r="AL222" s="35">
        <v>0</v>
      </c>
      <c r="AM222" s="35">
        <v>0</v>
      </c>
      <c r="AN222" s="35">
        <f t="shared" si="6"/>
        <v>404992.23209999996</v>
      </c>
      <c r="AO222" s="35">
        <v>1</v>
      </c>
      <c r="AP222" s="35">
        <v>3</v>
      </c>
      <c r="AQ222" s="35">
        <v>0</v>
      </c>
      <c r="AR222" s="76">
        <v>404992.23209999996</v>
      </c>
      <c r="AS222" s="35">
        <v>0</v>
      </c>
      <c r="AT222" s="35">
        <v>0</v>
      </c>
      <c r="AU222" s="35">
        <v>0</v>
      </c>
      <c r="AV222" s="35">
        <v>1</v>
      </c>
    </row>
    <row r="223" spans="1:48">
      <c r="A223" s="35">
        <v>3</v>
      </c>
      <c r="B223" s="35">
        <v>679.38</v>
      </c>
      <c r="C223" s="35">
        <v>0</v>
      </c>
      <c r="D223" s="35">
        <v>0</v>
      </c>
      <c r="E223" s="35">
        <v>0</v>
      </c>
      <c r="F223" s="35">
        <v>0</v>
      </c>
      <c r="G223" s="35">
        <v>0</v>
      </c>
      <c r="H223" s="35">
        <v>0</v>
      </c>
      <c r="I223" s="35">
        <v>0</v>
      </c>
      <c r="J223" s="35">
        <v>0</v>
      </c>
      <c r="K223" s="35">
        <v>0</v>
      </c>
      <c r="L223" s="35">
        <v>0</v>
      </c>
      <c r="M223" s="35">
        <v>0</v>
      </c>
      <c r="N223" s="35">
        <v>0</v>
      </c>
      <c r="O223" s="35">
        <v>0</v>
      </c>
      <c r="P223" s="35">
        <v>0</v>
      </c>
      <c r="Q223" s="35">
        <v>0</v>
      </c>
      <c r="R223" s="35">
        <v>0</v>
      </c>
      <c r="S223" s="35">
        <v>0</v>
      </c>
      <c r="T223" s="35">
        <v>0</v>
      </c>
      <c r="U223" s="35">
        <v>0</v>
      </c>
      <c r="V223" s="35">
        <v>0</v>
      </c>
      <c r="W223" s="35">
        <v>0</v>
      </c>
      <c r="X223" s="35">
        <v>0</v>
      </c>
      <c r="Y223" s="35">
        <v>1</v>
      </c>
      <c r="Z223" s="35">
        <v>0</v>
      </c>
      <c r="AA223" s="35">
        <v>0</v>
      </c>
      <c r="AB223" s="35">
        <v>0</v>
      </c>
      <c r="AC223" s="35">
        <v>1</v>
      </c>
      <c r="AD223" s="35">
        <v>1</v>
      </c>
      <c r="AE223" s="35">
        <v>1</v>
      </c>
      <c r="AF223" s="35">
        <v>0</v>
      </c>
      <c r="AG223" s="35">
        <v>0</v>
      </c>
      <c r="AH223" s="35">
        <v>0</v>
      </c>
      <c r="AI223" s="35">
        <v>0</v>
      </c>
      <c r="AJ223" s="35">
        <v>0</v>
      </c>
      <c r="AK223" s="35">
        <v>0</v>
      </c>
      <c r="AL223" s="35">
        <v>0</v>
      </c>
      <c r="AM223" s="35">
        <v>0</v>
      </c>
      <c r="AN223" s="35">
        <f t="shared" si="6"/>
        <v>461557.18439999997</v>
      </c>
      <c r="AO223" s="35">
        <v>1</v>
      </c>
      <c r="AP223" s="35">
        <v>3</v>
      </c>
      <c r="AQ223" s="35">
        <v>0</v>
      </c>
      <c r="AR223" s="76">
        <v>461557.18439999997</v>
      </c>
      <c r="AS223" s="35">
        <v>0</v>
      </c>
      <c r="AT223" s="35">
        <v>0</v>
      </c>
      <c r="AU223" s="35">
        <v>0</v>
      </c>
      <c r="AV223" s="35">
        <v>1</v>
      </c>
    </row>
    <row r="224" spans="1:48">
      <c r="A224" s="35">
        <v>1</v>
      </c>
      <c r="B224" s="35">
        <v>582.4</v>
      </c>
      <c r="C224" s="35">
        <v>0</v>
      </c>
      <c r="D224" s="35">
        <v>0</v>
      </c>
      <c r="E224" s="35">
        <v>0</v>
      </c>
      <c r="F224" s="35">
        <v>0</v>
      </c>
      <c r="G224" s="35">
        <v>0</v>
      </c>
      <c r="H224" s="35">
        <v>0</v>
      </c>
      <c r="I224" s="35">
        <v>0</v>
      </c>
      <c r="J224" s="35">
        <v>0</v>
      </c>
      <c r="K224" s="35">
        <v>0</v>
      </c>
      <c r="L224" s="35">
        <v>0</v>
      </c>
      <c r="M224" s="35">
        <v>0</v>
      </c>
      <c r="N224" s="35">
        <v>0</v>
      </c>
      <c r="O224" s="35">
        <v>0</v>
      </c>
      <c r="P224" s="35">
        <v>0</v>
      </c>
      <c r="Q224" s="35">
        <v>0</v>
      </c>
      <c r="R224" s="35">
        <v>0</v>
      </c>
      <c r="S224" s="35">
        <v>0</v>
      </c>
      <c r="T224" s="35">
        <v>0</v>
      </c>
      <c r="U224" s="35">
        <v>0</v>
      </c>
      <c r="V224" s="35">
        <v>0</v>
      </c>
      <c r="W224" s="35">
        <v>0</v>
      </c>
      <c r="X224" s="35">
        <v>0</v>
      </c>
      <c r="Y224" s="35">
        <v>1</v>
      </c>
      <c r="Z224" s="35">
        <v>0</v>
      </c>
      <c r="AA224" s="35">
        <v>1</v>
      </c>
      <c r="AB224" s="35">
        <v>1</v>
      </c>
      <c r="AC224" s="35">
        <v>0</v>
      </c>
      <c r="AD224" s="35">
        <v>0</v>
      </c>
      <c r="AE224" s="35">
        <v>0</v>
      </c>
      <c r="AF224" s="35">
        <v>1</v>
      </c>
      <c r="AG224" s="35">
        <v>0</v>
      </c>
      <c r="AH224" s="35">
        <v>0</v>
      </c>
      <c r="AI224" s="35">
        <v>0</v>
      </c>
      <c r="AJ224" s="35">
        <v>0</v>
      </c>
      <c r="AK224" s="35">
        <v>0</v>
      </c>
      <c r="AL224" s="35">
        <v>0</v>
      </c>
      <c r="AM224" s="35">
        <v>0</v>
      </c>
      <c r="AN224" s="35">
        <f t="shared" si="6"/>
        <v>339189.75999999995</v>
      </c>
      <c r="AO224" s="35">
        <v>1</v>
      </c>
      <c r="AP224" s="35">
        <v>1</v>
      </c>
      <c r="AQ224" s="35">
        <v>1</v>
      </c>
      <c r="AR224" s="76">
        <v>339189.75999999995</v>
      </c>
      <c r="AS224" s="35">
        <v>0</v>
      </c>
      <c r="AT224" s="35">
        <v>0</v>
      </c>
      <c r="AU224" s="35">
        <v>0</v>
      </c>
      <c r="AV224" s="35">
        <v>1</v>
      </c>
    </row>
    <row r="225" spans="1:48">
      <c r="A225" s="35">
        <v>3</v>
      </c>
      <c r="B225" s="35">
        <v>625.39</v>
      </c>
      <c r="C225" s="35">
        <v>0</v>
      </c>
      <c r="D225" s="35">
        <v>0</v>
      </c>
      <c r="E225" s="35">
        <v>0</v>
      </c>
      <c r="F225" s="35">
        <v>0</v>
      </c>
      <c r="G225" s="35">
        <v>0</v>
      </c>
      <c r="H225" s="35">
        <v>0</v>
      </c>
      <c r="I225" s="35">
        <v>0</v>
      </c>
      <c r="J225" s="35">
        <v>0</v>
      </c>
      <c r="K225" s="35">
        <v>0</v>
      </c>
      <c r="L225" s="35">
        <v>0</v>
      </c>
      <c r="M225" s="35">
        <v>0</v>
      </c>
      <c r="N225" s="35">
        <v>0</v>
      </c>
      <c r="O225" s="35">
        <v>0</v>
      </c>
      <c r="P225" s="35">
        <v>0</v>
      </c>
      <c r="Q225" s="35">
        <v>0</v>
      </c>
      <c r="R225" s="35">
        <v>0</v>
      </c>
      <c r="S225" s="35">
        <v>0</v>
      </c>
      <c r="T225" s="35">
        <v>0</v>
      </c>
      <c r="U225" s="35">
        <v>0</v>
      </c>
      <c r="V225" s="35">
        <v>0</v>
      </c>
      <c r="W225" s="35">
        <v>0</v>
      </c>
      <c r="X225" s="35">
        <v>0</v>
      </c>
      <c r="Y225" s="35">
        <v>1</v>
      </c>
      <c r="Z225" s="35">
        <v>1</v>
      </c>
      <c r="AA225" s="35">
        <v>0</v>
      </c>
      <c r="AB225" s="35">
        <v>1</v>
      </c>
      <c r="AC225" s="35">
        <v>1</v>
      </c>
      <c r="AD225" s="35">
        <v>0</v>
      </c>
      <c r="AE225" s="35">
        <v>0</v>
      </c>
      <c r="AF225" s="35">
        <v>1</v>
      </c>
      <c r="AG225" s="35">
        <v>0</v>
      </c>
      <c r="AH225" s="35">
        <v>0</v>
      </c>
      <c r="AI225" s="35">
        <v>0</v>
      </c>
      <c r="AJ225" s="35">
        <v>0</v>
      </c>
      <c r="AK225" s="35">
        <v>0</v>
      </c>
      <c r="AL225" s="35">
        <v>0</v>
      </c>
      <c r="AM225" s="35">
        <v>0</v>
      </c>
      <c r="AN225" s="35">
        <f t="shared" si="6"/>
        <v>391112.65210000001</v>
      </c>
      <c r="AO225" s="35">
        <v>1</v>
      </c>
      <c r="AP225" s="35">
        <v>2</v>
      </c>
      <c r="AQ225" s="35">
        <v>1</v>
      </c>
      <c r="AR225" s="76">
        <v>391112.65210000001</v>
      </c>
      <c r="AS225" s="35">
        <v>0</v>
      </c>
      <c r="AT225" s="35">
        <v>0</v>
      </c>
      <c r="AU225" s="35">
        <v>0</v>
      </c>
      <c r="AV225" s="35">
        <v>1</v>
      </c>
    </row>
    <row r="226" spans="1:48">
      <c r="A226" s="35">
        <v>2</v>
      </c>
      <c r="B226" s="35">
        <v>637.39</v>
      </c>
      <c r="C226" s="35">
        <v>0</v>
      </c>
      <c r="D226" s="35">
        <v>0</v>
      </c>
      <c r="E226" s="35">
        <v>0</v>
      </c>
      <c r="F226" s="35">
        <v>0</v>
      </c>
      <c r="G226" s="35">
        <v>0</v>
      </c>
      <c r="H226" s="35">
        <v>0</v>
      </c>
      <c r="I226" s="35">
        <v>0</v>
      </c>
      <c r="J226" s="35">
        <v>0</v>
      </c>
      <c r="K226" s="35">
        <v>0</v>
      </c>
      <c r="L226" s="35">
        <v>0</v>
      </c>
      <c r="M226" s="35">
        <v>0</v>
      </c>
      <c r="N226" s="35">
        <v>0</v>
      </c>
      <c r="O226" s="35">
        <v>0</v>
      </c>
      <c r="P226" s="35">
        <v>0</v>
      </c>
      <c r="Q226" s="35">
        <v>0</v>
      </c>
      <c r="R226" s="35">
        <v>0</v>
      </c>
      <c r="S226" s="35">
        <v>0</v>
      </c>
      <c r="T226" s="35">
        <v>0</v>
      </c>
      <c r="U226" s="35">
        <v>0</v>
      </c>
      <c r="V226" s="35">
        <v>0</v>
      </c>
      <c r="W226" s="35">
        <v>0</v>
      </c>
      <c r="X226" s="35">
        <v>0</v>
      </c>
      <c r="Y226" s="35">
        <v>1</v>
      </c>
      <c r="Z226" s="35">
        <v>1</v>
      </c>
      <c r="AA226" s="35">
        <v>0</v>
      </c>
      <c r="AB226" s="35">
        <v>1</v>
      </c>
      <c r="AC226" s="35">
        <v>0</v>
      </c>
      <c r="AD226" s="35">
        <v>1</v>
      </c>
      <c r="AE226" s="35">
        <v>0</v>
      </c>
      <c r="AF226" s="35">
        <v>1</v>
      </c>
      <c r="AG226" s="35">
        <v>0</v>
      </c>
      <c r="AH226" s="35">
        <v>0</v>
      </c>
      <c r="AI226" s="35">
        <v>0</v>
      </c>
      <c r="AJ226" s="35">
        <v>0</v>
      </c>
      <c r="AK226" s="35">
        <v>0</v>
      </c>
      <c r="AL226" s="35">
        <v>0</v>
      </c>
      <c r="AM226" s="35">
        <v>0</v>
      </c>
      <c r="AN226" s="35">
        <f t="shared" si="6"/>
        <v>406266.01209999999</v>
      </c>
      <c r="AO226" s="35">
        <v>1</v>
      </c>
      <c r="AP226" s="35">
        <v>2</v>
      </c>
      <c r="AQ226" s="35">
        <v>1</v>
      </c>
      <c r="AR226" s="76">
        <v>406266.01209999999</v>
      </c>
      <c r="AS226" s="35">
        <v>0</v>
      </c>
      <c r="AT226" s="35">
        <v>0</v>
      </c>
      <c r="AU226" s="35">
        <v>0</v>
      </c>
      <c r="AV226" s="35">
        <v>1</v>
      </c>
    </row>
    <row r="227" spans="1:48">
      <c r="A227" s="35">
        <v>4</v>
      </c>
      <c r="B227" s="35">
        <v>695.39</v>
      </c>
      <c r="C227" s="35">
        <v>0</v>
      </c>
      <c r="D227" s="35">
        <v>0</v>
      </c>
      <c r="E227" s="35">
        <v>0</v>
      </c>
      <c r="F227" s="35">
        <v>0</v>
      </c>
      <c r="G227" s="35">
        <v>0</v>
      </c>
      <c r="H227" s="35">
        <v>0</v>
      </c>
      <c r="I227" s="35">
        <v>0</v>
      </c>
      <c r="J227" s="35">
        <v>0</v>
      </c>
      <c r="K227" s="35">
        <v>0</v>
      </c>
      <c r="L227" s="35">
        <v>0</v>
      </c>
      <c r="M227" s="35">
        <v>0</v>
      </c>
      <c r="N227" s="35">
        <v>0</v>
      </c>
      <c r="O227" s="35">
        <v>0</v>
      </c>
      <c r="P227" s="35">
        <v>0</v>
      </c>
      <c r="Q227" s="35">
        <v>0</v>
      </c>
      <c r="R227" s="35">
        <v>0</v>
      </c>
      <c r="S227" s="35">
        <v>0</v>
      </c>
      <c r="T227" s="35">
        <v>0</v>
      </c>
      <c r="U227" s="35">
        <v>0</v>
      </c>
      <c r="V227" s="35">
        <v>0</v>
      </c>
      <c r="W227" s="35">
        <v>0</v>
      </c>
      <c r="X227" s="35">
        <v>0</v>
      </c>
      <c r="Y227" s="35">
        <v>1</v>
      </c>
      <c r="Z227" s="35">
        <v>0</v>
      </c>
      <c r="AA227" s="35">
        <v>1</v>
      </c>
      <c r="AB227" s="35">
        <v>0</v>
      </c>
      <c r="AC227" s="35">
        <v>0</v>
      </c>
      <c r="AD227" s="35">
        <v>1</v>
      </c>
      <c r="AE227" s="35">
        <v>0</v>
      </c>
      <c r="AF227" s="35">
        <v>1</v>
      </c>
      <c r="AG227" s="35">
        <v>0</v>
      </c>
      <c r="AH227" s="35">
        <v>0</v>
      </c>
      <c r="AI227" s="35">
        <v>0</v>
      </c>
      <c r="AJ227" s="35">
        <v>0</v>
      </c>
      <c r="AK227" s="35">
        <v>0</v>
      </c>
      <c r="AL227" s="35">
        <v>0</v>
      </c>
      <c r="AM227" s="35">
        <v>0</v>
      </c>
      <c r="AN227" s="35">
        <f t="shared" si="6"/>
        <v>483567.25209999998</v>
      </c>
      <c r="AO227" s="35">
        <v>1</v>
      </c>
      <c r="AP227" s="35">
        <v>2</v>
      </c>
      <c r="AQ227" s="35">
        <v>0</v>
      </c>
      <c r="AR227" s="76">
        <v>483567.25209999998</v>
      </c>
      <c r="AS227" s="35">
        <v>0</v>
      </c>
      <c r="AT227" s="35">
        <v>0</v>
      </c>
      <c r="AU227" s="35">
        <v>0</v>
      </c>
      <c r="AV227" s="35">
        <v>1</v>
      </c>
    </row>
    <row r="228" spans="1:48">
      <c r="A228" s="35">
        <v>2</v>
      </c>
      <c r="B228" s="35">
        <v>707.39</v>
      </c>
      <c r="C228" s="35">
        <v>0</v>
      </c>
      <c r="D228" s="35">
        <v>0</v>
      </c>
      <c r="E228" s="35">
        <v>0</v>
      </c>
      <c r="F228" s="35">
        <v>0</v>
      </c>
      <c r="G228" s="35">
        <v>0</v>
      </c>
      <c r="H228" s="35">
        <v>0</v>
      </c>
      <c r="I228" s="35">
        <v>0</v>
      </c>
      <c r="J228" s="35">
        <v>0</v>
      </c>
      <c r="K228" s="35">
        <v>0</v>
      </c>
      <c r="L228" s="35">
        <v>0</v>
      </c>
      <c r="M228" s="35">
        <v>0</v>
      </c>
      <c r="N228" s="35">
        <v>0</v>
      </c>
      <c r="O228" s="35">
        <v>0</v>
      </c>
      <c r="P228" s="35">
        <v>0</v>
      </c>
      <c r="Q228" s="35">
        <v>0</v>
      </c>
      <c r="R228" s="35">
        <v>0</v>
      </c>
      <c r="S228" s="35">
        <v>0</v>
      </c>
      <c r="T228" s="35">
        <v>0</v>
      </c>
      <c r="U228" s="35">
        <v>0</v>
      </c>
      <c r="V228" s="35">
        <v>0</v>
      </c>
      <c r="W228" s="35">
        <v>0</v>
      </c>
      <c r="X228" s="35">
        <v>0</v>
      </c>
      <c r="Y228" s="35">
        <v>1</v>
      </c>
      <c r="Z228" s="35">
        <v>1</v>
      </c>
      <c r="AA228" s="35">
        <v>0</v>
      </c>
      <c r="AB228" s="35">
        <v>0</v>
      </c>
      <c r="AC228" s="35">
        <v>0</v>
      </c>
      <c r="AD228" s="35">
        <v>1</v>
      </c>
      <c r="AE228" s="35">
        <v>1</v>
      </c>
      <c r="AF228" s="35">
        <v>1</v>
      </c>
      <c r="AG228" s="35">
        <v>0</v>
      </c>
      <c r="AH228" s="35">
        <v>0</v>
      </c>
      <c r="AI228" s="35">
        <v>0</v>
      </c>
      <c r="AJ228" s="35">
        <v>0</v>
      </c>
      <c r="AK228" s="35">
        <v>0</v>
      </c>
      <c r="AL228" s="35">
        <v>0</v>
      </c>
      <c r="AM228" s="35">
        <v>0</v>
      </c>
      <c r="AN228" s="35">
        <f t="shared" si="6"/>
        <v>500400.61209999997</v>
      </c>
      <c r="AO228" s="35">
        <v>1</v>
      </c>
      <c r="AP228" s="35">
        <v>3</v>
      </c>
      <c r="AQ228" s="35">
        <v>0</v>
      </c>
      <c r="AR228" s="76">
        <v>500400.61209999997</v>
      </c>
      <c r="AS228" s="35">
        <v>0</v>
      </c>
      <c r="AT228" s="35">
        <v>0</v>
      </c>
      <c r="AU228" s="35">
        <v>0</v>
      </c>
      <c r="AV228" s="35">
        <v>1</v>
      </c>
    </row>
    <row r="229" spans="1:48">
      <c r="A229" s="35">
        <v>3</v>
      </c>
      <c r="B229" s="35">
        <v>750.38</v>
      </c>
      <c r="C229" s="35">
        <v>0</v>
      </c>
      <c r="D229" s="35">
        <v>0</v>
      </c>
      <c r="E229" s="35">
        <v>0</v>
      </c>
      <c r="F229" s="35">
        <v>0</v>
      </c>
      <c r="G229" s="35">
        <v>0</v>
      </c>
      <c r="H229" s="35">
        <v>0</v>
      </c>
      <c r="I229" s="35">
        <v>0</v>
      </c>
      <c r="J229" s="35">
        <v>0</v>
      </c>
      <c r="K229" s="35">
        <v>0</v>
      </c>
      <c r="L229" s="35">
        <v>0</v>
      </c>
      <c r="M229" s="35">
        <v>0</v>
      </c>
      <c r="N229" s="35">
        <v>0</v>
      </c>
      <c r="O229" s="35">
        <v>0</v>
      </c>
      <c r="P229" s="35">
        <v>0</v>
      </c>
      <c r="Q229" s="35">
        <v>0</v>
      </c>
      <c r="R229" s="35">
        <v>0</v>
      </c>
      <c r="S229" s="35">
        <v>0</v>
      </c>
      <c r="T229" s="35">
        <v>0</v>
      </c>
      <c r="U229" s="35">
        <v>0</v>
      </c>
      <c r="V229" s="35">
        <v>0</v>
      </c>
      <c r="W229" s="35">
        <v>0</v>
      </c>
      <c r="X229" s="35">
        <v>0</v>
      </c>
      <c r="Y229" s="35">
        <v>1</v>
      </c>
      <c r="Z229" s="35">
        <v>0</v>
      </c>
      <c r="AA229" s="35">
        <v>0</v>
      </c>
      <c r="AB229" s="35">
        <v>0</v>
      </c>
      <c r="AC229" s="35">
        <v>1</v>
      </c>
      <c r="AD229" s="35">
        <v>1</v>
      </c>
      <c r="AE229" s="35">
        <v>1</v>
      </c>
      <c r="AF229" s="35">
        <v>1</v>
      </c>
      <c r="AG229" s="35">
        <v>0</v>
      </c>
      <c r="AH229" s="35">
        <v>0</v>
      </c>
      <c r="AI229" s="35">
        <v>0</v>
      </c>
      <c r="AJ229" s="35">
        <v>0</v>
      </c>
      <c r="AK229" s="35">
        <v>0</v>
      </c>
      <c r="AL229" s="35">
        <v>0</v>
      </c>
      <c r="AM229" s="35">
        <v>0</v>
      </c>
      <c r="AN229" s="35">
        <f t="shared" si="6"/>
        <v>563070.14439999999</v>
      </c>
      <c r="AO229" s="35">
        <v>1</v>
      </c>
      <c r="AP229" s="35">
        <v>3</v>
      </c>
      <c r="AQ229" s="35">
        <v>0</v>
      </c>
      <c r="AR229" s="76">
        <v>563070.14439999999</v>
      </c>
      <c r="AS229" s="35">
        <v>0</v>
      </c>
      <c r="AT229" s="35">
        <v>0</v>
      </c>
      <c r="AU229" s="35">
        <v>0</v>
      </c>
      <c r="AV229" s="35">
        <v>1</v>
      </c>
    </row>
    <row r="230" spans="1:48">
      <c r="A230" s="35">
        <v>1</v>
      </c>
      <c r="B230" s="35">
        <v>684</v>
      </c>
      <c r="C230" s="35">
        <v>0</v>
      </c>
      <c r="D230" s="35">
        <v>0</v>
      </c>
      <c r="E230" s="35">
        <v>0</v>
      </c>
      <c r="F230" s="35">
        <v>0</v>
      </c>
      <c r="G230" s="35">
        <v>0</v>
      </c>
      <c r="H230" s="35">
        <v>0</v>
      </c>
      <c r="I230" s="35">
        <v>0</v>
      </c>
      <c r="J230" s="35">
        <v>0</v>
      </c>
      <c r="K230" s="35">
        <v>0</v>
      </c>
      <c r="L230" s="35">
        <v>0</v>
      </c>
      <c r="M230" s="35">
        <v>0</v>
      </c>
      <c r="N230" s="35">
        <v>0</v>
      </c>
      <c r="O230" s="35">
        <v>0</v>
      </c>
      <c r="P230" s="35">
        <v>0</v>
      </c>
      <c r="Q230" s="35">
        <v>0</v>
      </c>
      <c r="R230" s="35">
        <v>0</v>
      </c>
      <c r="S230" s="35">
        <v>0</v>
      </c>
      <c r="T230" s="35">
        <v>0</v>
      </c>
      <c r="U230" s="35">
        <v>0</v>
      </c>
      <c r="V230" s="35">
        <v>0</v>
      </c>
      <c r="W230" s="35">
        <v>0</v>
      </c>
      <c r="X230" s="35">
        <v>0</v>
      </c>
      <c r="Y230" s="35">
        <v>0</v>
      </c>
      <c r="Z230" s="35">
        <v>0</v>
      </c>
      <c r="AA230" s="35">
        <v>0</v>
      </c>
      <c r="AB230" s="35">
        <v>0</v>
      </c>
      <c r="AC230" s="35">
        <v>0</v>
      </c>
      <c r="AD230" s="35">
        <v>0</v>
      </c>
      <c r="AE230" s="35">
        <v>0</v>
      </c>
      <c r="AF230" s="35">
        <v>0</v>
      </c>
      <c r="AG230" s="35">
        <v>1</v>
      </c>
      <c r="AH230" s="35">
        <v>1</v>
      </c>
      <c r="AI230" s="35">
        <v>1</v>
      </c>
      <c r="AJ230" s="35">
        <v>1</v>
      </c>
      <c r="AK230" s="35">
        <v>0</v>
      </c>
      <c r="AL230" s="35">
        <v>0</v>
      </c>
      <c r="AM230" s="35">
        <v>0</v>
      </c>
      <c r="AN230" s="35">
        <f t="shared" si="6"/>
        <v>467856</v>
      </c>
      <c r="AO230" s="35">
        <v>1</v>
      </c>
      <c r="AP230" s="35">
        <v>0</v>
      </c>
      <c r="AQ230" s="35">
        <v>3</v>
      </c>
      <c r="AR230" s="76">
        <v>467856</v>
      </c>
      <c r="AS230" s="35">
        <v>0</v>
      </c>
      <c r="AT230" s="35">
        <v>0</v>
      </c>
      <c r="AU230" s="35">
        <v>0</v>
      </c>
      <c r="AV230" s="35">
        <v>1</v>
      </c>
    </row>
    <row r="231" spans="1:48">
      <c r="A231" s="35">
        <v>1</v>
      </c>
      <c r="B231" s="35">
        <v>684</v>
      </c>
      <c r="C231" s="35">
        <v>0</v>
      </c>
      <c r="D231" s="35">
        <v>0</v>
      </c>
      <c r="E231" s="35">
        <v>0</v>
      </c>
      <c r="F231" s="35">
        <v>0</v>
      </c>
      <c r="G231" s="35">
        <v>0</v>
      </c>
      <c r="H231" s="35">
        <v>0</v>
      </c>
      <c r="I231" s="35">
        <v>0</v>
      </c>
      <c r="J231" s="35">
        <v>0</v>
      </c>
      <c r="K231" s="35">
        <v>0</v>
      </c>
      <c r="L231" s="35">
        <v>0</v>
      </c>
      <c r="M231" s="35">
        <v>0</v>
      </c>
      <c r="N231" s="35">
        <v>0</v>
      </c>
      <c r="O231" s="35">
        <v>0</v>
      </c>
      <c r="P231" s="35">
        <v>0</v>
      </c>
      <c r="Q231" s="35">
        <v>0</v>
      </c>
      <c r="R231" s="35">
        <v>0</v>
      </c>
      <c r="S231" s="35">
        <v>0</v>
      </c>
      <c r="T231" s="35">
        <v>0</v>
      </c>
      <c r="U231" s="35">
        <v>0</v>
      </c>
      <c r="V231" s="35">
        <v>0</v>
      </c>
      <c r="W231" s="35">
        <v>0</v>
      </c>
      <c r="X231" s="35">
        <v>0</v>
      </c>
      <c r="Y231" s="35">
        <v>0</v>
      </c>
      <c r="Z231" s="35">
        <v>0</v>
      </c>
      <c r="AA231" s="35">
        <v>0</v>
      </c>
      <c r="AB231" s="35">
        <v>0</v>
      </c>
      <c r="AC231" s="35">
        <v>0</v>
      </c>
      <c r="AD231" s="35">
        <v>0</v>
      </c>
      <c r="AE231" s="35">
        <v>0</v>
      </c>
      <c r="AF231" s="35">
        <v>0</v>
      </c>
      <c r="AG231" s="35">
        <v>1</v>
      </c>
      <c r="AH231" s="35">
        <v>1</v>
      </c>
      <c r="AI231" s="35">
        <v>1</v>
      </c>
      <c r="AJ231" s="35">
        <v>0</v>
      </c>
      <c r="AK231" s="35">
        <v>1</v>
      </c>
      <c r="AL231" s="35">
        <v>0</v>
      </c>
      <c r="AM231" s="35">
        <v>0</v>
      </c>
      <c r="AN231" s="35">
        <f t="shared" si="6"/>
        <v>467856</v>
      </c>
      <c r="AO231" s="35">
        <v>1</v>
      </c>
      <c r="AP231" s="35">
        <v>0</v>
      </c>
      <c r="AQ231" s="35">
        <v>3</v>
      </c>
      <c r="AR231" s="76">
        <v>467856</v>
      </c>
      <c r="AS231" s="35">
        <v>0</v>
      </c>
      <c r="AT231" s="35">
        <v>0</v>
      </c>
      <c r="AU231" s="35">
        <v>0</v>
      </c>
      <c r="AV231" s="35">
        <v>1</v>
      </c>
    </row>
    <row r="232" spans="1:48">
      <c r="A232" s="35">
        <v>3</v>
      </c>
      <c r="B232" s="35">
        <v>729</v>
      </c>
      <c r="C232" s="35">
        <v>0</v>
      </c>
      <c r="D232" s="35">
        <v>0</v>
      </c>
      <c r="E232" s="35">
        <v>0</v>
      </c>
      <c r="F232" s="35">
        <v>0</v>
      </c>
      <c r="G232" s="35">
        <v>0</v>
      </c>
      <c r="H232" s="35">
        <v>0</v>
      </c>
      <c r="I232" s="35">
        <v>0</v>
      </c>
      <c r="J232" s="35">
        <v>0</v>
      </c>
      <c r="K232" s="35">
        <v>0</v>
      </c>
      <c r="L232" s="35">
        <v>0</v>
      </c>
      <c r="M232" s="35">
        <v>0</v>
      </c>
      <c r="N232" s="35">
        <v>0</v>
      </c>
      <c r="O232" s="35">
        <v>0</v>
      </c>
      <c r="P232" s="35">
        <v>0</v>
      </c>
      <c r="Q232" s="35">
        <v>0</v>
      </c>
      <c r="R232" s="35">
        <v>0</v>
      </c>
      <c r="S232" s="35">
        <v>0</v>
      </c>
      <c r="T232" s="35">
        <v>0</v>
      </c>
      <c r="U232" s="35">
        <v>0</v>
      </c>
      <c r="V232" s="35">
        <v>0</v>
      </c>
      <c r="W232" s="35">
        <v>0</v>
      </c>
      <c r="X232" s="35">
        <v>0</v>
      </c>
      <c r="Y232" s="35">
        <v>0</v>
      </c>
      <c r="Z232" s="35">
        <v>0</v>
      </c>
      <c r="AA232" s="35">
        <v>0</v>
      </c>
      <c r="AB232" s="35">
        <v>0</v>
      </c>
      <c r="AC232" s="35">
        <v>0</v>
      </c>
      <c r="AD232" s="35">
        <v>0</v>
      </c>
      <c r="AE232" s="35">
        <v>0</v>
      </c>
      <c r="AF232" s="35">
        <v>0</v>
      </c>
      <c r="AG232" s="35">
        <v>1</v>
      </c>
      <c r="AH232" s="35">
        <v>0</v>
      </c>
      <c r="AI232" s="35">
        <v>1</v>
      </c>
      <c r="AJ232" s="35">
        <v>1</v>
      </c>
      <c r="AK232" s="35">
        <v>1</v>
      </c>
      <c r="AL232" s="35">
        <v>0</v>
      </c>
      <c r="AM232" s="35">
        <v>0</v>
      </c>
      <c r="AN232" s="35">
        <f t="shared" si="6"/>
        <v>531441</v>
      </c>
      <c r="AO232" s="35">
        <v>1</v>
      </c>
      <c r="AP232" s="35">
        <v>0</v>
      </c>
      <c r="AQ232" s="35">
        <v>3</v>
      </c>
      <c r="AR232" s="76">
        <v>531441</v>
      </c>
      <c r="AS232" s="35">
        <v>0</v>
      </c>
      <c r="AT232" s="35">
        <v>0</v>
      </c>
      <c r="AU232" s="35">
        <v>0</v>
      </c>
      <c r="AV232" s="35">
        <v>1</v>
      </c>
    </row>
    <row r="233" spans="1:48">
      <c r="A233" s="35">
        <v>2</v>
      </c>
      <c r="B233" s="35">
        <v>734</v>
      </c>
      <c r="C233" s="35">
        <v>0</v>
      </c>
      <c r="D233" s="35">
        <v>0</v>
      </c>
      <c r="E233" s="35">
        <v>0</v>
      </c>
      <c r="F233" s="35">
        <v>0</v>
      </c>
      <c r="G233" s="35">
        <v>0</v>
      </c>
      <c r="H233" s="35">
        <v>0</v>
      </c>
      <c r="I233" s="35">
        <v>0</v>
      </c>
      <c r="J233" s="35">
        <v>0</v>
      </c>
      <c r="K233" s="35">
        <v>0</v>
      </c>
      <c r="L233" s="35">
        <v>0</v>
      </c>
      <c r="M233" s="35">
        <v>0</v>
      </c>
      <c r="N233" s="35">
        <v>0</v>
      </c>
      <c r="O233" s="35">
        <v>0</v>
      </c>
      <c r="P233" s="35">
        <v>0</v>
      </c>
      <c r="Q233" s="35">
        <v>0</v>
      </c>
      <c r="R233" s="35">
        <v>0</v>
      </c>
      <c r="S233" s="35">
        <v>0</v>
      </c>
      <c r="T233" s="35">
        <v>0</v>
      </c>
      <c r="U233" s="35">
        <v>0</v>
      </c>
      <c r="V233" s="35">
        <v>0</v>
      </c>
      <c r="W233" s="35">
        <v>0</v>
      </c>
      <c r="X233" s="35">
        <v>0</v>
      </c>
      <c r="Y233" s="35">
        <v>0</v>
      </c>
      <c r="Z233" s="35">
        <v>0</v>
      </c>
      <c r="AA233" s="35">
        <v>0</v>
      </c>
      <c r="AB233" s="35">
        <v>0</v>
      </c>
      <c r="AC233" s="35">
        <v>0</v>
      </c>
      <c r="AD233" s="35">
        <v>0</v>
      </c>
      <c r="AE233" s="35">
        <v>0</v>
      </c>
      <c r="AF233" s="35">
        <v>0</v>
      </c>
      <c r="AG233" s="35">
        <v>1</v>
      </c>
      <c r="AH233" s="35">
        <v>1</v>
      </c>
      <c r="AI233" s="35">
        <v>0</v>
      </c>
      <c r="AJ233" s="35">
        <v>1</v>
      </c>
      <c r="AK233" s="35">
        <v>0</v>
      </c>
      <c r="AL233" s="35">
        <v>1</v>
      </c>
      <c r="AM233" s="35">
        <v>0</v>
      </c>
      <c r="AN233" s="35">
        <f t="shared" si="6"/>
        <v>538756</v>
      </c>
      <c r="AO233" s="35">
        <v>1</v>
      </c>
      <c r="AP233" s="35">
        <v>1</v>
      </c>
      <c r="AQ233" s="35">
        <v>2</v>
      </c>
      <c r="AR233" s="76">
        <v>538756</v>
      </c>
      <c r="AS233" s="35">
        <v>0</v>
      </c>
      <c r="AT233" s="35">
        <v>0</v>
      </c>
      <c r="AU233" s="35">
        <v>0</v>
      </c>
      <c r="AV233" s="35">
        <v>1</v>
      </c>
    </row>
    <row r="234" spans="1:48">
      <c r="A234" s="35">
        <v>4</v>
      </c>
      <c r="B234" s="35">
        <v>784</v>
      </c>
      <c r="C234" s="35">
        <v>0</v>
      </c>
      <c r="D234" s="35">
        <v>0</v>
      </c>
      <c r="E234" s="35">
        <v>0</v>
      </c>
      <c r="F234" s="35">
        <v>0</v>
      </c>
      <c r="G234" s="35">
        <v>0</v>
      </c>
      <c r="H234" s="35">
        <v>0</v>
      </c>
      <c r="I234" s="35">
        <v>0</v>
      </c>
      <c r="J234" s="35">
        <v>0</v>
      </c>
      <c r="K234" s="35">
        <v>0</v>
      </c>
      <c r="L234" s="35">
        <v>0</v>
      </c>
      <c r="M234" s="35">
        <v>0</v>
      </c>
      <c r="N234" s="35">
        <v>0</v>
      </c>
      <c r="O234" s="35">
        <v>0</v>
      </c>
      <c r="P234" s="35">
        <v>0</v>
      </c>
      <c r="Q234" s="35">
        <v>0</v>
      </c>
      <c r="R234" s="35">
        <v>0</v>
      </c>
      <c r="S234" s="35">
        <v>0</v>
      </c>
      <c r="T234" s="35">
        <v>0</v>
      </c>
      <c r="U234" s="35">
        <v>0</v>
      </c>
      <c r="V234" s="35">
        <v>0</v>
      </c>
      <c r="W234" s="35">
        <v>0</v>
      </c>
      <c r="X234" s="35">
        <v>0</v>
      </c>
      <c r="Y234" s="35">
        <v>0</v>
      </c>
      <c r="Z234" s="35">
        <v>0</v>
      </c>
      <c r="AA234" s="35">
        <v>0</v>
      </c>
      <c r="AB234" s="35">
        <v>0</v>
      </c>
      <c r="AC234" s="35">
        <v>0</v>
      </c>
      <c r="AD234" s="35">
        <v>0</v>
      </c>
      <c r="AE234" s="35">
        <v>0</v>
      </c>
      <c r="AF234" s="35">
        <v>0</v>
      </c>
      <c r="AG234" s="35">
        <v>1</v>
      </c>
      <c r="AH234" s="35">
        <v>1</v>
      </c>
      <c r="AI234" s="35">
        <v>0</v>
      </c>
      <c r="AJ234" s="35">
        <v>0</v>
      </c>
      <c r="AK234" s="35">
        <v>1</v>
      </c>
      <c r="AL234" s="35">
        <v>1</v>
      </c>
      <c r="AM234" s="35">
        <v>0</v>
      </c>
      <c r="AN234" s="35">
        <f t="shared" si="6"/>
        <v>614656</v>
      </c>
      <c r="AO234" s="35">
        <v>1</v>
      </c>
      <c r="AP234" s="35">
        <v>1</v>
      </c>
      <c r="AQ234" s="35">
        <v>2</v>
      </c>
      <c r="AR234" s="76">
        <v>614656</v>
      </c>
      <c r="AS234" s="35">
        <v>0</v>
      </c>
      <c r="AT234" s="35">
        <v>0</v>
      </c>
      <c r="AU234" s="35">
        <v>0</v>
      </c>
      <c r="AV234" s="35">
        <v>1</v>
      </c>
    </row>
    <row r="235" spans="1:48">
      <c r="A235" s="35">
        <v>3</v>
      </c>
      <c r="B235" s="35">
        <v>789</v>
      </c>
      <c r="C235" s="35">
        <v>0</v>
      </c>
      <c r="D235" s="35">
        <v>0</v>
      </c>
      <c r="E235" s="35">
        <v>0</v>
      </c>
      <c r="F235" s="35">
        <v>0</v>
      </c>
      <c r="G235" s="35">
        <v>0</v>
      </c>
      <c r="H235" s="35">
        <v>0</v>
      </c>
      <c r="I235" s="35">
        <v>0</v>
      </c>
      <c r="J235" s="35">
        <v>0</v>
      </c>
      <c r="K235" s="35">
        <v>0</v>
      </c>
      <c r="L235" s="35">
        <v>0</v>
      </c>
      <c r="M235" s="35">
        <v>0</v>
      </c>
      <c r="N235" s="35">
        <v>0</v>
      </c>
      <c r="O235" s="35">
        <v>0</v>
      </c>
      <c r="P235" s="35">
        <v>0</v>
      </c>
      <c r="Q235" s="35">
        <v>0</v>
      </c>
      <c r="R235" s="35">
        <v>0</v>
      </c>
      <c r="S235" s="35">
        <v>0</v>
      </c>
      <c r="T235" s="35">
        <v>0</v>
      </c>
      <c r="U235" s="35">
        <v>0</v>
      </c>
      <c r="V235" s="35">
        <v>0</v>
      </c>
      <c r="W235" s="35">
        <v>0</v>
      </c>
      <c r="X235" s="35">
        <v>0</v>
      </c>
      <c r="Y235" s="35">
        <v>0</v>
      </c>
      <c r="Z235" s="35">
        <v>0</v>
      </c>
      <c r="AA235" s="35">
        <v>0</v>
      </c>
      <c r="AB235" s="35">
        <v>0</v>
      </c>
      <c r="AC235" s="35">
        <v>0</v>
      </c>
      <c r="AD235" s="35">
        <v>0</v>
      </c>
      <c r="AE235" s="35">
        <v>0</v>
      </c>
      <c r="AF235" s="35">
        <v>0</v>
      </c>
      <c r="AG235" s="35">
        <v>1</v>
      </c>
      <c r="AH235" s="35">
        <v>0</v>
      </c>
      <c r="AI235" s="35">
        <v>0</v>
      </c>
      <c r="AJ235" s="35">
        <v>1</v>
      </c>
      <c r="AK235" s="35">
        <v>1</v>
      </c>
      <c r="AL235" s="35">
        <v>1</v>
      </c>
      <c r="AM235" s="35">
        <v>0</v>
      </c>
      <c r="AN235" s="35">
        <f t="shared" si="6"/>
        <v>622521</v>
      </c>
      <c r="AO235" s="35">
        <v>1</v>
      </c>
      <c r="AP235" s="35">
        <v>1</v>
      </c>
      <c r="AQ235" s="35">
        <v>2</v>
      </c>
      <c r="AR235" s="76">
        <v>622521</v>
      </c>
      <c r="AS235" s="35">
        <v>0</v>
      </c>
      <c r="AT235" s="35">
        <v>0</v>
      </c>
      <c r="AU235" s="35">
        <v>0</v>
      </c>
      <c r="AV235" s="35">
        <v>1</v>
      </c>
    </row>
    <row r="236" spans="1:48">
      <c r="A236" s="35">
        <v>1</v>
      </c>
      <c r="B236" s="35">
        <v>771</v>
      </c>
      <c r="C236" s="35">
        <v>0</v>
      </c>
      <c r="D236" s="35">
        <v>0</v>
      </c>
      <c r="E236" s="35">
        <v>0</v>
      </c>
      <c r="F236" s="35">
        <v>0</v>
      </c>
      <c r="G236" s="35">
        <v>0</v>
      </c>
      <c r="H236" s="35">
        <v>0</v>
      </c>
      <c r="I236" s="35">
        <v>0</v>
      </c>
      <c r="J236" s="35">
        <v>0</v>
      </c>
      <c r="K236" s="35">
        <v>0</v>
      </c>
      <c r="L236" s="35">
        <v>0</v>
      </c>
      <c r="M236" s="35">
        <v>0</v>
      </c>
      <c r="N236" s="35">
        <v>0</v>
      </c>
      <c r="O236" s="35">
        <v>0</v>
      </c>
      <c r="P236" s="35">
        <v>0</v>
      </c>
      <c r="Q236" s="35">
        <v>0</v>
      </c>
      <c r="R236" s="35">
        <v>0</v>
      </c>
      <c r="S236" s="35">
        <v>0</v>
      </c>
      <c r="T236" s="35">
        <v>0</v>
      </c>
      <c r="U236" s="35">
        <v>0</v>
      </c>
      <c r="V236" s="35">
        <v>0</v>
      </c>
      <c r="W236" s="35">
        <v>0</v>
      </c>
      <c r="X236" s="35">
        <v>0</v>
      </c>
      <c r="Y236" s="35">
        <v>0</v>
      </c>
      <c r="Z236" s="35">
        <v>0</v>
      </c>
      <c r="AA236" s="35">
        <v>0</v>
      </c>
      <c r="AB236" s="35">
        <v>0</v>
      </c>
      <c r="AC236" s="35">
        <v>0</v>
      </c>
      <c r="AD236" s="35">
        <v>0</v>
      </c>
      <c r="AE236" s="35">
        <v>0</v>
      </c>
      <c r="AF236" s="35">
        <v>0</v>
      </c>
      <c r="AG236" s="35">
        <v>1</v>
      </c>
      <c r="AH236" s="35">
        <v>1</v>
      </c>
      <c r="AI236" s="35">
        <v>1</v>
      </c>
      <c r="AJ236" s="35">
        <v>1</v>
      </c>
      <c r="AK236" s="35">
        <v>0</v>
      </c>
      <c r="AL236" s="35">
        <v>0</v>
      </c>
      <c r="AM236" s="35">
        <v>1</v>
      </c>
      <c r="AN236" s="35">
        <f t="shared" si="6"/>
        <v>594441</v>
      </c>
      <c r="AO236" s="35">
        <v>1</v>
      </c>
      <c r="AP236" s="35">
        <v>0</v>
      </c>
      <c r="AQ236" s="35">
        <v>3</v>
      </c>
      <c r="AR236" s="76">
        <v>594441</v>
      </c>
      <c r="AS236" s="35">
        <v>0</v>
      </c>
      <c r="AT236" s="35">
        <v>0</v>
      </c>
      <c r="AU236" s="35">
        <v>0</v>
      </c>
      <c r="AV236" s="35">
        <v>1</v>
      </c>
    </row>
    <row r="237" spans="1:48">
      <c r="A237" s="35">
        <v>1</v>
      </c>
      <c r="B237" s="35">
        <v>771</v>
      </c>
      <c r="C237" s="35">
        <v>0</v>
      </c>
      <c r="D237" s="35">
        <v>0</v>
      </c>
      <c r="E237" s="35">
        <v>0</v>
      </c>
      <c r="F237" s="35">
        <v>0</v>
      </c>
      <c r="G237" s="35">
        <v>0</v>
      </c>
      <c r="H237" s="35">
        <v>0</v>
      </c>
      <c r="I237" s="35">
        <v>0</v>
      </c>
      <c r="J237" s="35">
        <v>0</v>
      </c>
      <c r="K237" s="35">
        <v>0</v>
      </c>
      <c r="L237" s="35">
        <v>0</v>
      </c>
      <c r="M237" s="35">
        <v>0</v>
      </c>
      <c r="N237" s="35">
        <v>0</v>
      </c>
      <c r="O237" s="35">
        <v>0</v>
      </c>
      <c r="P237" s="35">
        <v>0</v>
      </c>
      <c r="Q237" s="35">
        <v>0</v>
      </c>
      <c r="R237" s="35">
        <v>0</v>
      </c>
      <c r="S237" s="35">
        <v>0</v>
      </c>
      <c r="T237" s="35">
        <v>0</v>
      </c>
      <c r="U237" s="35">
        <v>0</v>
      </c>
      <c r="V237" s="35">
        <v>0</v>
      </c>
      <c r="W237" s="35">
        <v>0</v>
      </c>
      <c r="X237" s="35">
        <v>0</v>
      </c>
      <c r="Y237" s="35">
        <v>0</v>
      </c>
      <c r="Z237" s="35">
        <v>0</v>
      </c>
      <c r="AA237" s="35">
        <v>0</v>
      </c>
      <c r="AB237" s="35">
        <v>0</v>
      </c>
      <c r="AC237" s="35">
        <v>0</v>
      </c>
      <c r="AD237" s="35">
        <v>0</v>
      </c>
      <c r="AE237" s="35">
        <v>0</v>
      </c>
      <c r="AF237" s="35">
        <v>0</v>
      </c>
      <c r="AG237" s="35">
        <v>1</v>
      </c>
      <c r="AH237" s="35">
        <v>1</v>
      </c>
      <c r="AI237" s="35">
        <v>1</v>
      </c>
      <c r="AJ237" s="35">
        <v>0</v>
      </c>
      <c r="AK237" s="35">
        <v>1</v>
      </c>
      <c r="AL237" s="35">
        <v>0</v>
      </c>
      <c r="AM237" s="35">
        <v>1</v>
      </c>
      <c r="AN237" s="35">
        <f t="shared" si="6"/>
        <v>594441</v>
      </c>
      <c r="AO237" s="35">
        <v>1</v>
      </c>
      <c r="AP237" s="35">
        <v>0</v>
      </c>
      <c r="AQ237" s="35">
        <v>3</v>
      </c>
      <c r="AR237" s="76">
        <v>594441</v>
      </c>
      <c r="AS237" s="35">
        <v>0</v>
      </c>
      <c r="AT237" s="35">
        <v>0</v>
      </c>
      <c r="AU237" s="35">
        <v>0</v>
      </c>
      <c r="AV237" s="35">
        <v>1</v>
      </c>
    </row>
    <row r="238" spans="1:48">
      <c r="A238" s="35">
        <v>3</v>
      </c>
      <c r="B238" s="35">
        <v>816</v>
      </c>
      <c r="C238" s="35">
        <v>0</v>
      </c>
      <c r="D238" s="35">
        <v>0</v>
      </c>
      <c r="E238" s="35">
        <v>0</v>
      </c>
      <c r="F238" s="35">
        <v>0</v>
      </c>
      <c r="G238" s="35">
        <v>0</v>
      </c>
      <c r="H238" s="35">
        <v>0</v>
      </c>
      <c r="I238" s="35">
        <v>0</v>
      </c>
      <c r="J238" s="35">
        <v>0</v>
      </c>
      <c r="K238" s="35">
        <v>0</v>
      </c>
      <c r="L238" s="35">
        <v>0</v>
      </c>
      <c r="M238" s="35">
        <v>0</v>
      </c>
      <c r="N238" s="35">
        <v>0</v>
      </c>
      <c r="O238" s="35">
        <v>0</v>
      </c>
      <c r="P238" s="35">
        <v>0</v>
      </c>
      <c r="Q238" s="35">
        <v>0</v>
      </c>
      <c r="R238" s="35">
        <v>0</v>
      </c>
      <c r="S238" s="35">
        <v>0</v>
      </c>
      <c r="T238" s="35">
        <v>0</v>
      </c>
      <c r="U238" s="35">
        <v>0</v>
      </c>
      <c r="V238" s="35">
        <v>0</v>
      </c>
      <c r="W238" s="35">
        <v>0</v>
      </c>
      <c r="X238" s="35">
        <v>0</v>
      </c>
      <c r="Y238" s="35">
        <v>0</v>
      </c>
      <c r="Z238" s="35">
        <v>0</v>
      </c>
      <c r="AA238" s="35">
        <v>0</v>
      </c>
      <c r="AB238" s="35">
        <v>0</v>
      </c>
      <c r="AC238" s="35">
        <v>0</v>
      </c>
      <c r="AD238" s="35">
        <v>0</v>
      </c>
      <c r="AE238" s="35">
        <v>0</v>
      </c>
      <c r="AF238" s="35">
        <v>0</v>
      </c>
      <c r="AG238" s="35">
        <v>1</v>
      </c>
      <c r="AH238" s="35">
        <v>0</v>
      </c>
      <c r="AI238" s="35">
        <v>1</v>
      </c>
      <c r="AJ238" s="35">
        <v>1</v>
      </c>
      <c r="AK238" s="35">
        <v>1</v>
      </c>
      <c r="AL238" s="35">
        <v>0</v>
      </c>
      <c r="AM238" s="35">
        <v>1</v>
      </c>
      <c r="AN238" s="35">
        <f t="shared" si="6"/>
        <v>665856</v>
      </c>
      <c r="AO238" s="35">
        <v>1</v>
      </c>
      <c r="AP238" s="35">
        <v>0</v>
      </c>
      <c r="AQ238" s="35">
        <v>3</v>
      </c>
      <c r="AR238" s="76">
        <v>665856</v>
      </c>
      <c r="AS238" s="35">
        <v>0</v>
      </c>
      <c r="AT238" s="35">
        <v>0</v>
      </c>
      <c r="AU238" s="35">
        <v>0</v>
      </c>
      <c r="AV238" s="35">
        <v>1</v>
      </c>
    </row>
    <row r="239" spans="1:48">
      <c r="A239" s="35">
        <v>2</v>
      </c>
      <c r="B239" s="35">
        <v>821</v>
      </c>
      <c r="C239" s="35">
        <v>0</v>
      </c>
      <c r="D239" s="35">
        <v>0</v>
      </c>
      <c r="E239" s="35">
        <v>0</v>
      </c>
      <c r="F239" s="35">
        <v>0</v>
      </c>
      <c r="G239" s="35">
        <v>0</v>
      </c>
      <c r="H239" s="35">
        <v>0</v>
      </c>
      <c r="I239" s="35">
        <v>0</v>
      </c>
      <c r="J239" s="35">
        <v>0</v>
      </c>
      <c r="K239" s="35">
        <v>0</v>
      </c>
      <c r="L239" s="35">
        <v>0</v>
      </c>
      <c r="M239" s="35">
        <v>0</v>
      </c>
      <c r="N239" s="35">
        <v>0</v>
      </c>
      <c r="O239" s="35">
        <v>0</v>
      </c>
      <c r="P239" s="35">
        <v>0</v>
      </c>
      <c r="Q239" s="35">
        <v>0</v>
      </c>
      <c r="R239" s="35">
        <v>0</v>
      </c>
      <c r="S239" s="35">
        <v>0</v>
      </c>
      <c r="T239" s="35">
        <v>0</v>
      </c>
      <c r="U239" s="35">
        <v>0</v>
      </c>
      <c r="V239" s="35">
        <v>0</v>
      </c>
      <c r="W239" s="35">
        <v>0</v>
      </c>
      <c r="X239" s="35">
        <v>0</v>
      </c>
      <c r="Y239" s="35">
        <v>0</v>
      </c>
      <c r="Z239" s="35">
        <v>0</v>
      </c>
      <c r="AA239" s="35">
        <v>0</v>
      </c>
      <c r="AB239" s="35">
        <v>0</v>
      </c>
      <c r="AC239" s="35">
        <v>0</v>
      </c>
      <c r="AD239" s="35">
        <v>0</v>
      </c>
      <c r="AE239" s="35">
        <v>0</v>
      </c>
      <c r="AF239" s="35">
        <v>0</v>
      </c>
      <c r="AG239" s="35">
        <v>1</v>
      </c>
      <c r="AH239" s="35">
        <v>1</v>
      </c>
      <c r="AI239" s="35">
        <v>0</v>
      </c>
      <c r="AJ239" s="35">
        <v>1</v>
      </c>
      <c r="AK239" s="35">
        <v>0</v>
      </c>
      <c r="AL239" s="35">
        <v>1</v>
      </c>
      <c r="AM239" s="35">
        <v>1</v>
      </c>
      <c r="AN239" s="35">
        <f t="shared" si="6"/>
        <v>674041</v>
      </c>
      <c r="AO239" s="35">
        <v>1</v>
      </c>
      <c r="AP239" s="35">
        <v>1</v>
      </c>
      <c r="AQ239" s="35">
        <v>2</v>
      </c>
      <c r="AR239" s="76">
        <v>674041</v>
      </c>
      <c r="AS239" s="35">
        <v>0</v>
      </c>
      <c r="AT239" s="35">
        <v>0</v>
      </c>
      <c r="AU239" s="35">
        <v>0</v>
      </c>
      <c r="AV239" s="35">
        <v>1</v>
      </c>
    </row>
    <row r="240" spans="1:48">
      <c r="A240" s="35">
        <v>4</v>
      </c>
      <c r="B240" s="35">
        <v>871</v>
      </c>
      <c r="C240" s="35">
        <v>0</v>
      </c>
      <c r="D240" s="35">
        <v>0</v>
      </c>
      <c r="E240" s="35">
        <v>0</v>
      </c>
      <c r="F240" s="35">
        <v>0</v>
      </c>
      <c r="G240" s="35">
        <v>0</v>
      </c>
      <c r="H240" s="35">
        <v>0</v>
      </c>
      <c r="I240" s="35">
        <v>0</v>
      </c>
      <c r="J240" s="35">
        <v>0</v>
      </c>
      <c r="K240" s="35">
        <v>0</v>
      </c>
      <c r="L240" s="35">
        <v>0</v>
      </c>
      <c r="M240" s="35">
        <v>0</v>
      </c>
      <c r="N240" s="35">
        <v>0</v>
      </c>
      <c r="O240" s="35">
        <v>0</v>
      </c>
      <c r="P240" s="35">
        <v>0</v>
      </c>
      <c r="Q240" s="35">
        <v>0</v>
      </c>
      <c r="R240" s="35">
        <v>0</v>
      </c>
      <c r="S240" s="35">
        <v>0</v>
      </c>
      <c r="T240" s="35">
        <v>0</v>
      </c>
      <c r="U240" s="35">
        <v>0</v>
      </c>
      <c r="V240" s="35">
        <v>0</v>
      </c>
      <c r="W240" s="35">
        <v>0</v>
      </c>
      <c r="X240" s="35">
        <v>0</v>
      </c>
      <c r="Y240" s="35">
        <v>0</v>
      </c>
      <c r="Z240" s="35">
        <v>0</v>
      </c>
      <c r="AA240" s="35">
        <v>0</v>
      </c>
      <c r="AB240" s="35">
        <v>0</v>
      </c>
      <c r="AC240" s="35">
        <v>0</v>
      </c>
      <c r="AD240" s="35">
        <v>0</v>
      </c>
      <c r="AE240" s="35">
        <v>0</v>
      </c>
      <c r="AF240" s="35">
        <v>0</v>
      </c>
      <c r="AG240" s="35">
        <v>1</v>
      </c>
      <c r="AH240" s="35">
        <v>1</v>
      </c>
      <c r="AI240" s="35">
        <v>0</v>
      </c>
      <c r="AJ240" s="35">
        <v>0</v>
      </c>
      <c r="AK240" s="35">
        <v>1</v>
      </c>
      <c r="AL240" s="35">
        <v>1</v>
      </c>
      <c r="AM240" s="35">
        <v>1</v>
      </c>
      <c r="AN240" s="35">
        <f t="shared" si="6"/>
        <v>758641</v>
      </c>
      <c r="AO240" s="35">
        <v>1</v>
      </c>
      <c r="AP240" s="35">
        <v>1</v>
      </c>
      <c r="AQ240" s="35">
        <v>2</v>
      </c>
      <c r="AR240" s="76">
        <v>758641</v>
      </c>
      <c r="AS240" s="35">
        <v>0</v>
      </c>
      <c r="AT240" s="35">
        <v>0</v>
      </c>
      <c r="AU240" s="35">
        <v>0</v>
      </c>
      <c r="AV240" s="35">
        <v>1</v>
      </c>
    </row>
    <row r="241" spans="1:48">
      <c r="A241" s="35">
        <v>3</v>
      </c>
      <c r="B241" s="35">
        <v>876</v>
      </c>
      <c r="C241" s="35">
        <v>0</v>
      </c>
      <c r="D241" s="35">
        <v>0</v>
      </c>
      <c r="E241" s="35">
        <v>0</v>
      </c>
      <c r="F241" s="35">
        <v>0</v>
      </c>
      <c r="G241" s="35">
        <v>0</v>
      </c>
      <c r="H241" s="35">
        <v>0</v>
      </c>
      <c r="I241" s="35">
        <v>0</v>
      </c>
      <c r="J241" s="35">
        <v>0</v>
      </c>
      <c r="K241" s="35">
        <v>0</v>
      </c>
      <c r="L241" s="35">
        <v>0</v>
      </c>
      <c r="M241" s="35">
        <v>0</v>
      </c>
      <c r="N241" s="35">
        <v>0</v>
      </c>
      <c r="O241" s="35">
        <v>0</v>
      </c>
      <c r="P241" s="35">
        <v>0</v>
      </c>
      <c r="Q241" s="35">
        <v>0</v>
      </c>
      <c r="R241" s="35">
        <v>0</v>
      </c>
      <c r="S241" s="35">
        <v>0</v>
      </c>
      <c r="T241" s="35">
        <v>0</v>
      </c>
      <c r="U241" s="35">
        <v>0</v>
      </c>
      <c r="V241" s="35">
        <v>0</v>
      </c>
      <c r="W241" s="35">
        <v>0</v>
      </c>
      <c r="X241" s="35">
        <v>0</v>
      </c>
      <c r="Y241" s="35">
        <v>0</v>
      </c>
      <c r="Z241" s="35">
        <v>0</v>
      </c>
      <c r="AA241" s="35">
        <v>0</v>
      </c>
      <c r="AB241" s="35">
        <v>0</v>
      </c>
      <c r="AC241" s="35">
        <v>0</v>
      </c>
      <c r="AD241" s="35">
        <v>0</v>
      </c>
      <c r="AE241" s="35">
        <v>0</v>
      </c>
      <c r="AF241" s="35">
        <v>0</v>
      </c>
      <c r="AG241" s="35">
        <v>1</v>
      </c>
      <c r="AH241" s="35">
        <v>0</v>
      </c>
      <c r="AI241" s="35">
        <v>0</v>
      </c>
      <c r="AJ241" s="35">
        <v>1</v>
      </c>
      <c r="AK241" s="35">
        <v>1</v>
      </c>
      <c r="AL241" s="35">
        <v>1</v>
      </c>
      <c r="AM241" s="35">
        <v>1</v>
      </c>
      <c r="AN241" s="35">
        <f t="shared" si="6"/>
        <v>767376</v>
      </c>
      <c r="AO241" s="35">
        <v>1</v>
      </c>
      <c r="AP241" s="35">
        <v>1</v>
      </c>
      <c r="AQ241" s="35">
        <v>2</v>
      </c>
      <c r="AR241" s="76">
        <v>767376</v>
      </c>
      <c r="AS241" s="35">
        <v>0</v>
      </c>
      <c r="AT241" s="35">
        <v>0</v>
      </c>
      <c r="AU241" s="35">
        <v>0</v>
      </c>
      <c r="AV241" s="35">
        <v>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R53"/>
  <sheetViews>
    <sheetView topLeftCell="A32" workbookViewId="0">
      <selection activeCell="I8" sqref="I8"/>
    </sheetView>
  </sheetViews>
  <sheetFormatPr baseColWidth="10" defaultRowHeight="15" x14ac:dyDescent="0"/>
  <cols>
    <col min="1" max="3" width="10.83203125" style="35"/>
    <col min="4" max="4" width="14.1640625" style="35" customWidth="1"/>
    <col min="5" max="5" width="10.83203125" style="35"/>
    <col min="6" max="6" width="12.6640625" style="75" customWidth="1"/>
    <col min="7" max="7" width="14" style="75" customWidth="1"/>
    <col min="8" max="8" width="13.5" style="76" customWidth="1"/>
    <col min="9" max="9" width="10.83203125" style="75"/>
    <col min="10" max="16384" width="10.83203125" style="35"/>
  </cols>
  <sheetData>
    <row r="4" spans="4:18" ht="25">
      <c r="D4" s="192" t="s">
        <v>147</v>
      </c>
      <c r="E4" s="190" t="s">
        <v>262</v>
      </c>
      <c r="F4" s="191" t="s">
        <v>148</v>
      </c>
      <c r="G4" s="193" t="s">
        <v>146</v>
      </c>
      <c r="H4" s="193"/>
      <c r="K4" s="112"/>
      <c r="L4" s="113"/>
      <c r="M4" s="113"/>
      <c r="N4" s="114" t="s">
        <v>215</v>
      </c>
      <c r="O4" s="113"/>
      <c r="P4" s="113"/>
      <c r="Q4" s="113"/>
      <c r="R4" s="115"/>
    </row>
    <row r="5" spans="4:18">
      <c r="D5" s="192"/>
      <c r="E5" s="190"/>
      <c r="F5" s="191"/>
      <c r="G5" s="121" t="s">
        <v>216</v>
      </c>
      <c r="H5" s="122" t="s">
        <v>149</v>
      </c>
      <c r="I5" s="116"/>
      <c r="K5" s="92"/>
      <c r="L5" s="93"/>
      <c r="M5" s="93"/>
      <c r="N5" s="93"/>
      <c r="O5" s="93"/>
      <c r="P5" s="93"/>
      <c r="Q5" s="93"/>
      <c r="R5" s="94"/>
    </row>
    <row r="6" spans="4:18" ht="16">
      <c r="D6" s="117" t="s">
        <v>150</v>
      </c>
      <c r="E6" s="118">
        <f>'Trip survey input'!S11</f>
        <v>4.5</v>
      </c>
      <c r="F6" s="118">
        <v>4.0225</v>
      </c>
      <c r="G6" s="119"/>
      <c r="H6" s="120"/>
      <c r="I6" s="116"/>
      <c r="J6" s="75"/>
      <c r="K6" s="95"/>
      <c r="L6" s="96"/>
      <c r="M6" s="97"/>
      <c r="N6" s="96"/>
      <c r="O6" s="98"/>
      <c r="P6" s="99" t="s">
        <v>160</v>
      </c>
      <c r="Q6" s="100" t="s">
        <v>161</v>
      </c>
      <c r="R6" s="101"/>
    </row>
    <row r="7" spans="4:18" ht="16">
      <c r="D7" s="117" t="s">
        <v>151</v>
      </c>
      <c r="E7" s="118">
        <f>'Trip survey input'!S68</f>
        <v>4</v>
      </c>
      <c r="F7" s="118">
        <v>3.4375</v>
      </c>
      <c r="G7" s="119"/>
      <c r="H7" s="120"/>
      <c r="I7" s="116"/>
      <c r="J7" s="75"/>
      <c r="K7" s="95"/>
      <c r="L7" s="96"/>
      <c r="M7" s="97"/>
      <c r="N7" s="96"/>
      <c r="O7" s="102"/>
      <c r="P7" s="99" t="s">
        <v>162</v>
      </c>
      <c r="Q7" s="103" t="s">
        <v>163</v>
      </c>
      <c r="R7" s="101"/>
    </row>
    <row r="8" spans="4:18" ht="16">
      <c r="D8" s="117" t="s">
        <v>152</v>
      </c>
      <c r="E8" s="118">
        <f>'Trip survey input'!S22</f>
        <v>4.75</v>
      </c>
      <c r="F8" s="118">
        <v>4.22</v>
      </c>
      <c r="G8" s="119"/>
      <c r="H8" s="120"/>
      <c r="I8" s="116"/>
      <c r="J8" s="75"/>
      <c r="K8" s="95"/>
      <c r="L8" s="96"/>
      <c r="M8" s="97"/>
      <c r="N8" s="96"/>
      <c r="O8" s="98"/>
      <c r="P8" s="104" t="s">
        <v>164</v>
      </c>
      <c r="Q8" s="103" t="s">
        <v>161</v>
      </c>
      <c r="R8" s="101"/>
    </row>
    <row r="9" spans="4:18" ht="16">
      <c r="D9" s="117" t="s">
        <v>153</v>
      </c>
      <c r="E9" s="123">
        <f>'Trip survey input'!S79</f>
        <v>5.25</v>
      </c>
      <c r="F9" s="123">
        <v>4.6449999999999996</v>
      </c>
      <c r="G9" s="119"/>
      <c r="H9" s="120"/>
      <c r="I9" s="116"/>
      <c r="J9" s="75"/>
      <c r="K9" s="95"/>
      <c r="L9" s="105"/>
      <c r="M9" s="96"/>
      <c r="N9" s="96"/>
      <c r="O9" s="98"/>
      <c r="P9" s="96"/>
      <c r="Q9" s="93"/>
      <c r="R9" s="106" t="s">
        <v>266</v>
      </c>
    </row>
    <row r="10" spans="4:18">
      <c r="D10" s="117" t="s">
        <v>154</v>
      </c>
      <c r="E10" s="118">
        <f>'Trip survey input'!S33</f>
        <v>5</v>
      </c>
      <c r="F10" s="118">
        <v>4.4974999999999996</v>
      </c>
      <c r="G10" s="119">
        <f>F10-(0.55)</f>
        <v>3.9474999999999998</v>
      </c>
      <c r="H10" s="120">
        <f>F10-(0.34)</f>
        <v>4.1574999999999998</v>
      </c>
      <c r="I10" s="116"/>
      <c r="K10" s="107"/>
      <c r="L10" s="108"/>
      <c r="M10" s="108"/>
      <c r="N10" s="108"/>
      <c r="O10" s="109"/>
      <c r="P10" s="109"/>
      <c r="Q10" s="110"/>
      <c r="R10" s="111"/>
    </row>
    <row r="11" spans="4:18">
      <c r="D11" s="117" t="s">
        <v>155</v>
      </c>
      <c r="E11" s="118">
        <f>'Trip survey input'!S90</f>
        <v>4.25</v>
      </c>
      <c r="F11" s="118">
        <v>3.79</v>
      </c>
      <c r="G11" s="119">
        <f>F11-(0.55)</f>
        <v>3.24</v>
      </c>
      <c r="H11" s="120">
        <f>F11-(0.34)</f>
        <v>3.45</v>
      </c>
      <c r="I11" s="116"/>
      <c r="O11" s="75"/>
      <c r="P11" s="75"/>
      <c r="Q11" s="76"/>
      <c r="R11" s="75"/>
    </row>
    <row r="12" spans="4:18">
      <c r="D12" s="117" t="s">
        <v>156</v>
      </c>
      <c r="E12" s="118">
        <f>'Trip survey input'!S44</f>
        <v>4.25</v>
      </c>
      <c r="F12" s="118">
        <v>3.8849999999999998</v>
      </c>
      <c r="G12" s="119"/>
      <c r="H12" s="120"/>
      <c r="I12" s="116"/>
      <c r="O12" s="75"/>
      <c r="P12" s="75"/>
      <c r="Q12" s="76"/>
      <c r="R12" s="75"/>
    </row>
    <row r="13" spans="4:18">
      <c r="D13" s="117" t="s">
        <v>157</v>
      </c>
      <c r="E13" s="118">
        <f>'Trip survey input'!S101</f>
        <v>4</v>
      </c>
      <c r="F13" s="118">
        <v>3.67</v>
      </c>
      <c r="G13" s="119"/>
      <c r="H13" s="120"/>
      <c r="I13" s="116"/>
      <c r="O13" s="75"/>
      <c r="P13" s="75"/>
      <c r="Q13" s="76"/>
      <c r="R13" s="75"/>
    </row>
    <row r="14" spans="4:18">
      <c r="D14" s="117" t="s">
        <v>158</v>
      </c>
      <c r="E14" s="118">
        <f>'Trip survey input'!S55</f>
        <v>3.25</v>
      </c>
      <c r="F14" s="118">
        <v>2.96</v>
      </c>
      <c r="G14" s="119"/>
      <c r="H14" s="120"/>
      <c r="I14" s="116"/>
      <c r="O14" s="75"/>
      <c r="P14" s="75"/>
      <c r="Q14" s="76"/>
      <c r="R14" s="75"/>
    </row>
    <row r="15" spans="4:18">
      <c r="D15" s="117" t="s">
        <v>159</v>
      </c>
      <c r="E15" s="118">
        <f>'Trip survey input'!S112</f>
        <v>3</v>
      </c>
      <c r="F15" s="118">
        <v>2.0049999999999999</v>
      </c>
      <c r="G15" s="119"/>
      <c r="H15" s="120"/>
      <c r="I15" s="116"/>
      <c r="O15" s="75"/>
      <c r="P15" s="75"/>
      <c r="Q15" s="76"/>
      <c r="R15" s="75"/>
    </row>
    <row r="16" spans="4:18">
      <c r="E16" s="75"/>
      <c r="G16" s="43"/>
      <c r="H16" s="75"/>
      <c r="O16" s="75"/>
      <c r="P16" s="75"/>
      <c r="Q16" s="76"/>
      <c r="R16" s="75"/>
    </row>
    <row r="30" spans="2:2" ht="23">
      <c r="B30" s="91" t="s">
        <v>213</v>
      </c>
    </row>
    <row r="53" spans="2:2" ht="23">
      <c r="B53" s="91" t="s">
        <v>214</v>
      </c>
    </row>
  </sheetData>
  <mergeCells count="4">
    <mergeCell ref="E4:E5"/>
    <mergeCell ref="F4:F5"/>
    <mergeCell ref="D4:D5"/>
    <mergeCell ref="G4:H4"/>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T103"/>
  <sheetViews>
    <sheetView workbookViewId="0">
      <selection activeCell="AA32" sqref="AA32"/>
    </sheetView>
  </sheetViews>
  <sheetFormatPr baseColWidth="10" defaultRowHeight="14" x14ac:dyDescent="0"/>
  <cols>
    <col min="1" max="1" width="10.83203125" style="80"/>
    <col min="2" max="2" width="7.5" style="80" bestFit="1" customWidth="1"/>
    <col min="3" max="3" width="7" style="125" bestFit="1" customWidth="1"/>
    <col min="4" max="4" width="10.83203125" style="80"/>
    <col min="5" max="5" width="7" style="80" bestFit="1" customWidth="1"/>
    <col min="6" max="6" width="7.5" style="80" bestFit="1" customWidth="1"/>
    <col min="7" max="7" width="7" style="80" bestFit="1" customWidth="1"/>
    <col min="8" max="8" width="7.5" style="80" bestFit="1" customWidth="1"/>
    <col min="9" max="9" width="7" style="80" bestFit="1" customWidth="1"/>
    <col min="10" max="10" width="10.83203125" style="35"/>
    <col min="11" max="11" width="23.5" style="37" customWidth="1"/>
    <col min="12" max="18" width="10.83203125" style="35"/>
    <col min="19" max="19" width="2.1640625" style="35" bestFit="1" customWidth="1"/>
    <col min="20" max="20" width="4" style="35" bestFit="1" customWidth="1"/>
    <col min="21" max="16384" width="10.83203125" style="35"/>
  </cols>
  <sheetData>
    <row r="2" spans="1:20" ht="15" thickBot="1"/>
    <row r="3" spans="1:20" ht="15" thickBot="1">
      <c r="A3" s="140" t="s">
        <v>222</v>
      </c>
      <c r="B3" s="141"/>
      <c r="C3" s="141"/>
      <c r="D3" s="141"/>
      <c r="E3" s="141"/>
      <c r="F3" s="141"/>
      <c r="G3" s="141"/>
      <c r="H3" s="141"/>
      <c r="I3" s="142"/>
      <c r="K3" s="37" t="s">
        <v>218</v>
      </c>
      <c r="L3" s="38">
        <v>0</v>
      </c>
      <c r="M3" s="39">
        <v>0</v>
      </c>
      <c r="N3" s="39">
        <v>1</v>
      </c>
      <c r="O3" s="39">
        <v>0</v>
      </c>
      <c r="P3" s="39">
        <v>0</v>
      </c>
      <c r="Q3" s="39">
        <v>0</v>
      </c>
      <c r="R3" s="40">
        <v>0</v>
      </c>
      <c r="S3" s="43">
        <f>SUM(L3:R3)</f>
        <v>1</v>
      </c>
      <c r="T3" s="124" t="s">
        <v>217</v>
      </c>
    </row>
    <row r="4" spans="1:20">
      <c r="A4" s="126"/>
      <c r="B4" s="127"/>
      <c r="C4" s="128"/>
      <c r="D4" s="127"/>
      <c r="E4" s="127"/>
      <c r="F4" s="127"/>
      <c r="G4" s="127"/>
      <c r="H4" s="127"/>
      <c r="I4" s="129"/>
    </row>
    <row r="5" spans="1:20">
      <c r="A5" s="126"/>
      <c r="B5" s="127" t="s">
        <v>38</v>
      </c>
      <c r="C5" s="128"/>
      <c r="D5" s="127" t="s">
        <v>41</v>
      </c>
      <c r="E5" s="127"/>
      <c r="F5" s="127" t="s">
        <v>40</v>
      </c>
      <c r="G5" s="127"/>
      <c r="H5" s="127" t="s">
        <v>39</v>
      </c>
      <c r="I5" s="129"/>
      <c r="L5" s="41" t="s">
        <v>97</v>
      </c>
      <c r="M5" s="41" t="s">
        <v>98</v>
      </c>
      <c r="N5" s="41" t="s">
        <v>97</v>
      </c>
      <c r="O5" s="41" t="s">
        <v>98</v>
      </c>
      <c r="P5" s="41" t="s">
        <v>99</v>
      </c>
      <c r="Q5" s="41" t="s">
        <v>100</v>
      </c>
      <c r="R5" s="41" t="s">
        <v>101</v>
      </c>
    </row>
    <row r="6" spans="1:20">
      <c r="A6" s="126"/>
      <c r="B6" s="127" t="s">
        <v>102</v>
      </c>
      <c r="C6" s="128" t="s">
        <v>103</v>
      </c>
      <c r="D6" s="127" t="s">
        <v>102</v>
      </c>
      <c r="E6" s="128" t="s">
        <v>103</v>
      </c>
      <c r="F6" s="127" t="s">
        <v>102</v>
      </c>
      <c r="G6" s="128" t="s">
        <v>103</v>
      </c>
      <c r="H6" s="127" t="s">
        <v>102</v>
      </c>
      <c r="I6" s="130" t="s">
        <v>103</v>
      </c>
      <c r="J6" s="36"/>
      <c r="K6" s="42" t="s">
        <v>104</v>
      </c>
      <c r="L6" s="35" t="s">
        <v>105</v>
      </c>
      <c r="M6" s="35" t="s">
        <v>106</v>
      </c>
      <c r="N6" s="35" t="s">
        <v>107</v>
      </c>
      <c r="O6" s="35" t="s">
        <v>107</v>
      </c>
      <c r="P6" s="35" t="s">
        <v>108</v>
      </c>
      <c r="Q6" s="35" t="s">
        <v>109</v>
      </c>
      <c r="R6" s="35" t="s">
        <v>110</v>
      </c>
    </row>
    <row r="7" spans="1:20">
      <c r="A7" s="126"/>
      <c r="B7" s="131"/>
      <c r="C7" s="132"/>
      <c r="D7" s="131"/>
      <c r="E7" s="132"/>
      <c r="F7" s="131"/>
      <c r="G7" s="132"/>
      <c r="H7" s="131"/>
      <c r="I7" s="133"/>
      <c r="J7" s="44"/>
      <c r="K7" s="42" t="s">
        <v>111</v>
      </c>
      <c r="L7" s="35" t="s">
        <v>112</v>
      </c>
      <c r="M7" s="35" t="s">
        <v>112</v>
      </c>
      <c r="N7" s="35" t="s">
        <v>112</v>
      </c>
      <c r="O7" s="35" t="s">
        <v>112</v>
      </c>
      <c r="P7" s="35" t="s">
        <v>112</v>
      </c>
      <c r="Q7" s="35" t="s">
        <v>112</v>
      </c>
      <c r="R7" s="35" t="s">
        <v>112</v>
      </c>
    </row>
    <row r="8" spans="1:20">
      <c r="A8" s="126" t="s">
        <v>47</v>
      </c>
      <c r="B8" s="131">
        <v>1</v>
      </c>
      <c r="C8" s="132">
        <v>1</v>
      </c>
      <c r="D8" s="131">
        <v>1</v>
      </c>
      <c r="E8" s="131">
        <v>1</v>
      </c>
      <c r="F8" s="131">
        <v>4</v>
      </c>
      <c r="G8" s="131">
        <v>3</v>
      </c>
      <c r="H8" s="131">
        <v>3</v>
      </c>
      <c r="I8" s="134">
        <v>2</v>
      </c>
      <c r="J8" s="45"/>
      <c r="K8" s="37" t="s">
        <v>47</v>
      </c>
      <c r="L8" s="46">
        <f>B8+D8+F8+H8</f>
        <v>9</v>
      </c>
      <c r="M8" s="46">
        <f t="shared" ref="M8:M12" si="0">C8+E8+G8+I8</f>
        <v>7</v>
      </c>
      <c r="N8" s="43">
        <f>MAX(B8,D8,F8,H8)</f>
        <v>4</v>
      </c>
      <c r="O8" s="46">
        <f t="shared" ref="O8:O12" si="1">MAX(C8,E8,G8,I8)</f>
        <v>3</v>
      </c>
      <c r="P8" s="46" t="s">
        <v>113</v>
      </c>
      <c r="Q8" s="43">
        <f>I39</f>
        <v>16</v>
      </c>
      <c r="R8" s="46" t="s">
        <v>113</v>
      </c>
    </row>
    <row r="9" spans="1:20">
      <c r="A9" s="126" t="s">
        <v>49</v>
      </c>
      <c r="B9" s="131">
        <v>2</v>
      </c>
      <c r="C9" s="132">
        <v>2</v>
      </c>
      <c r="D9" s="131">
        <v>3</v>
      </c>
      <c r="E9" s="131">
        <v>2</v>
      </c>
      <c r="F9" s="131">
        <v>3</v>
      </c>
      <c r="G9" s="131">
        <v>4</v>
      </c>
      <c r="H9" s="131">
        <v>1</v>
      </c>
      <c r="I9" s="134">
        <v>1</v>
      </c>
      <c r="J9" s="45"/>
      <c r="K9" s="37" t="s">
        <v>49</v>
      </c>
      <c r="L9" s="43">
        <f>B9+D9+F9+H9</f>
        <v>9</v>
      </c>
      <c r="M9" s="43">
        <f t="shared" si="0"/>
        <v>9</v>
      </c>
      <c r="N9" s="46">
        <f t="shared" ref="N9:N12" si="2">MAX(B9,D9,F9,H9)</f>
        <v>3</v>
      </c>
      <c r="O9" s="43">
        <f t="shared" si="1"/>
        <v>4</v>
      </c>
      <c r="P9" s="43" t="s">
        <v>114</v>
      </c>
      <c r="Q9" s="46">
        <f t="shared" ref="Q9:Q12" si="3">I40</f>
        <v>24</v>
      </c>
      <c r="R9" s="43" t="s">
        <v>114</v>
      </c>
    </row>
    <row r="10" spans="1:20">
      <c r="A10" s="126" t="s">
        <v>48</v>
      </c>
      <c r="B10" s="131">
        <v>3</v>
      </c>
      <c r="C10" s="132">
        <v>4</v>
      </c>
      <c r="D10" s="131">
        <v>2</v>
      </c>
      <c r="E10" s="131">
        <v>4</v>
      </c>
      <c r="F10" s="131">
        <v>5</v>
      </c>
      <c r="G10" s="131">
        <v>5</v>
      </c>
      <c r="H10" s="131">
        <v>2</v>
      </c>
      <c r="I10" s="134">
        <v>3</v>
      </c>
      <c r="J10" s="45"/>
      <c r="K10" s="37" t="s">
        <v>48</v>
      </c>
      <c r="L10" s="43">
        <f t="shared" ref="L10:L12" si="4">B10+D10+F10+H10</f>
        <v>12</v>
      </c>
      <c r="M10" s="43">
        <f t="shared" si="0"/>
        <v>16</v>
      </c>
      <c r="N10" s="43">
        <f t="shared" si="2"/>
        <v>5</v>
      </c>
      <c r="O10" s="43">
        <f t="shared" si="1"/>
        <v>5</v>
      </c>
      <c r="P10" s="43" t="s">
        <v>114</v>
      </c>
      <c r="Q10" s="43">
        <f t="shared" si="3"/>
        <v>14</v>
      </c>
      <c r="R10" s="43" t="s">
        <v>113</v>
      </c>
    </row>
    <row r="11" spans="1:20">
      <c r="A11" s="126" t="s">
        <v>50</v>
      </c>
      <c r="B11" s="131">
        <v>4</v>
      </c>
      <c r="C11" s="132">
        <v>3</v>
      </c>
      <c r="D11" s="131">
        <v>4</v>
      </c>
      <c r="E11" s="131">
        <v>3</v>
      </c>
      <c r="F11" s="131">
        <v>2</v>
      </c>
      <c r="G11" s="131">
        <v>1</v>
      </c>
      <c r="H11" s="131">
        <v>4</v>
      </c>
      <c r="I11" s="134">
        <v>4</v>
      </c>
      <c r="J11" s="45"/>
      <c r="K11" s="37" t="s">
        <v>50</v>
      </c>
      <c r="L11" s="43">
        <f t="shared" si="4"/>
        <v>14</v>
      </c>
      <c r="M11" s="43">
        <f t="shared" si="0"/>
        <v>11</v>
      </c>
      <c r="N11" s="43">
        <f t="shared" si="2"/>
        <v>4</v>
      </c>
      <c r="O11" s="43">
        <f t="shared" si="1"/>
        <v>4</v>
      </c>
      <c r="P11" s="43" t="s">
        <v>113</v>
      </c>
      <c r="Q11" s="43">
        <f t="shared" si="3"/>
        <v>6</v>
      </c>
      <c r="R11" s="43" t="s">
        <v>114</v>
      </c>
    </row>
    <row r="12" spans="1:20">
      <c r="A12" s="126" t="s">
        <v>51</v>
      </c>
      <c r="B12" s="131">
        <v>5</v>
      </c>
      <c r="C12" s="132">
        <v>5</v>
      </c>
      <c r="D12" s="131">
        <v>5</v>
      </c>
      <c r="E12" s="131">
        <v>5</v>
      </c>
      <c r="F12" s="131">
        <v>1</v>
      </c>
      <c r="G12" s="131">
        <v>2</v>
      </c>
      <c r="H12" s="131">
        <v>5</v>
      </c>
      <c r="I12" s="134">
        <v>5</v>
      </c>
      <c r="J12" s="45"/>
      <c r="K12" s="37" t="s">
        <v>51</v>
      </c>
      <c r="L12" s="43">
        <f t="shared" si="4"/>
        <v>16</v>
      </c>
      <c r="M12" s="43">
        <f t="shared" si="0"/>
        <v>17</v>
      </c>
      <c r="N12" s="43">
        <f t="shared" si="2"/>
        <v>5</v>
      </c>
      <c r="O12" s="43">
        <f t="shared" si="1"/>
        <v>5</v>
      </c>
      <c r="P12" s="43" t="s">
        <v>113</v>
      </c>
      <c r="Q12" s="43">
        <f t="shared" si="3"/>
        <v>0</v>
      </c>
      <c r="R12" s="43" t="s">
        <v>114</v>
      </c>
    </row>
    <row r="13" spans="1:20">
      <c r="A13" s="126"/>
      <c r="B13" s="131"/>
      <c r="C13" s="132"/>
      <c r="D13" s="131"/>
      <c r="E13" s="131"/>
      <c r="F13" s="131"/>
      <c r="G13" s="131"/>
      <c r="H13" s="131"/>
      <c r="I13" s="134"/>
      <c r="J13" s="43"/>
      <c r="K13" s="47" t="s">
        <v>115</v>
      </c>
      <c r="L13" s="43" t="s">
        <v>47</v>
      </c>
      <c r="M13" s="43" t="s">
        <v>47</v>
      </c>
      <c r="N13" s="43" t="s">
        <v>49</v>
      </c>
      <c r="O13" s="43" t="s">
        <v>47</v>
      </c>
      <c r="P13" s="43" t="s">
        <v>47</v>
      </c>
      <c r="Q13" s="43" t="s">
        <v>49</v>
      </c>
      <c r="R13" s="43" t="s">
        <v>47</v>
      </c>
    </row>
    <row r="14" spans="1:20">
      <c r="A14" s="126"/>
      <c r="B14" s="131"/>
      <c r="C14" s="132"/>
      <c r="D14" s="131"/>
      <c r="E14" s="131"/>
      <c r="F14" s="131"/>
      <c r="G14" s="131"/>
      <c r="H14" s="131"/>
      <c r="I14" s="134"/>
      <c r="J14" s="43"/>
      <c r="K14" s="47"/>
      <c r="L14" s="43"/>
      <c r="M14" s="43"/>
      <c r="N14" s="43"/>
      <c r="O14" s="43"/>
      <c r="P14" s="43"/>
      <c r="Q14" s="43"/>
      <c r="R14" s="43"/>
    </row>
    <row r="15" spans="1:20">
      <c r="A15" s="126"/>
      <c r="B15" s="131"/>
      <c r="C15" s="132"/>
      <c r="D15" s="131"/>
      <c r="E15" s="131"/>
      <c r="F15" s="131"/>
      <c r="G15" s="131"/>
      <c r="H15" s="131"/>
      <c r="I15" s="134"/>
      <c r="J15" s="43"/>
      <c r="K15" s="47" t="s">
        <v>116</v>
      </c>
      <c r="L15" s="43">
        <v>3</v>
      </c>
      <c r="M15" s="43">
        <v>3</v>
      </c>
      <c r="N15" s="43">
        <v>3</v>
      </c>
      <c r="O15" s="43">
        <v>3</v>
      </c>
      <c r="P15" s="43">
        <v>3</v>
      </c>
      <c r="Q15" s="43">
        <v>3</v>
      </c>
      <c r="R15" s="43">
        <v>3</v>
      </c>
    </row>
    <row r="16" spans="1:20">
      <c r="A16" s="135" t="s">
        <v>117</v>
      </c>
      <c r="B16" s="131">
        <v>4</v>
      </c>
      <c r="C16" s="132">
        <v>3</v>
      </c>
      <c r="D16" s="131">
        <v>3</v>
      </c>
      <c r="E16" s="131">
        <v>3</v>
      </c>
      <c r="F16" s="131">
        <v>3</v>
      </c>
      <c r="G16" s="131">
        <v>3</v>
      </c>
      <c r="H16" s="131">
        <v>3</v>
      </c>
      <c r="I16" s="134"/>
      <c r="J16" s="43"/>
      <c r="K16" s="47"/>
      <c r="L16" s="43"/>
      <c r="M16" s="43"/>
      <c r="N16" s="43"/>
      <c r="O16" s="43"/>
      <c r="P16" s="43"/>
      <c r="Q16" s="43"/>
      <c r="R16" s="43"/>
    </row>
    <row r="17" spans="1:18">
      <c r="A17" s="126"/>
      <c r="B17" s="131"/>
      <c r="C17" s="132"/>
      <c r="D17" s="131"/>
      <c r="E17" s="131"/>
      <c r="F17" s="131"/>
      <c r="G17" s="131"/>
      <c r="H17" s="131"/>
      <c r="I17" s="134"/>
      <c r="J17" s="43"/>
      <c r="K17" s="47" t="s">
        <v>118</v>
      </c>
      <c r="L17" s="48">
        <f>'Trip survey input'!T27</f>
        <v>4.25</v>
      </c>
      <c r="M17" s="48">
        <f>'Trip survey input'!T27</f>
        <v>4.25</v>
      </c>
      <c r="N17" s="48">
        <f>'Trip survey input'!T19</f>
        <v>4.75</v>
      </c>
      <c r="O17" s="48">
        <f>'Trip survey input'!T27</f>
        <v>4.25</v>
      </c>
      <c r="P17" s="48">
        <f>'Trip survey input'!T27</f>
        <v>4.25</v>
      </c>
      <c r="Q17" s="48">
        <f>'Trip survey input'!T19</f>
        <v>4.75</v>
      </c>
      <c r="R17" s="48">
        <f>'Trip survey input'!T27</f>
        <v>4.25</v>
      </c>
    </row>
    <row r="18" spans="1:18">
      <c r="A18" s="126"/>
      <c r="B18" s="131"/>
      <c r="C18" s="132"/>
      <c r="D18" s="131"/>
      <c r="E18" s="131"/>
      <c r="F18" s="131"/>
      <c r="G18" s="131"/>
      <c r="H18" s="131"/>
      <c r="I18" s="134"/>
      <c r="J18" s="43"/>
      <c r="K18" s="47"/>
      <c r="L18" s="43"/>
      <c r="M18" s="43"/>
      <c r="N18" s="43"/>
      <c r="O18" s="43"/>
      <c r="P18" s="43"/>
      <c r="Q18" s="43"/>
      <c r="R18" s="43"/>
    </row>
    <row r="19" spans="1:18">
      <c r="A19" s="135" t="s">
        <v>119</v>
      </c>
      <c r="B19" s="131" t="s">
        <v>120</v>
      </c>
      <c r="C19" s="132"/>
      <c r="D19" s="131" t="s">
        <v>120</v>
      </c>
      <c r="E19" s="131"/>
      <c r="F19" s="131" t="s">
        <v>120</v>
      </c>
      <c r="G19" s="131"/>
      <c r="H19" s="131" t="s">
        <v>121</v>
      </c>
      <c r="I19" s="134"/>
      <c r="J19" s="43"/>
      <c r="K19" s="47" t="s">
        <v>122</v>
      </c>
      <c r="L19" s="48">
        <f>L17-5.25</f>
        <v>-1</v>
      </c>
      <c r="M19" s="48">
        <f t="shared" ref="M19:Q19" si="5">M17-5.25</f>
        <v>-1</v>
      </c>
      <c r="N19" s="48">
        <f t="shared" si="5"/>
        <v>-0.5</v>
      </c>
      <c r="O19" s="48">
        <f t="shared" si="5"/>
        <v>-1</v>
      </c>
      <c r="P19" s="48">
        <f t="shared" si="5"/>
        <v>-1</v>
      </c>
      <c r="Q19" s="48">
        <f t="shared" si="5"/>
        <v>-0.5</v>
      </c>
      <c r="R19" s="48">
        <f>R17-5.25</f>
        <v>-1</v>
      </c>
    </row>
    <row r="20" spans="1:18" ht="15" thickBot="1">
      <c r="A20" s="135"/>
      <c r="B20" s="131"/>
      <c r="C20" s="132"/>
      <c r="D20" s="131"/>
      <c r="E20" s="131"/>
      <c r="F20" s="131"/>
      <c r="G20" s="131"/>
      <c r="H20" s="131"/>
      <c r="I20" s="134"/>
      <c r="J20" s="43"/>
      <c r="K20" s="47"/>
      <c r="L20" s="43"/>
      <c r="M20" s="43"/>
      <c r="N20" s="43"/>
      <c r="O20" s="43"/>
      <c r="P20" s="43"/>
      <c r="Q20" s="43"/>
      <c r="R20" s="43"/>
    </row>
    <row r="21" spans="1:18" ht="15" thickBot="1">
      <c r="A21" s="135" t="s">
        <v>123</v>
      </c>
      <c r="B21" s="131">
        <v>1700</v>
      </c>
      <c r="C21" s="132"/>
      <c r="D21" s="131">
        <v>1000</v>
      </c>
      <c r="E21" s="131"/>
      <c r="F21" s="131">
        <v>1000</v>
      </c>
      <c r="G21" s="131">
        <v>1000</v>
      </c>
      <c r="H21" s="131">
        <v>1400</v>
      </c>
      <c r="I21" s="134"/>
      <c r="J21" s="43"/>
      <c r="K21" s="47" t="s">
        <v>124</v>
      </c>
      <c r="L21" s="49">
        <f>SUMPRODUCT(L3:R3,L19:R19)</f>
        <v>-0.5</v>
      </c>
      <c r="M21" s="43"/>
      <c r="O21" s="43"/>
      <c r="P21" s="43"/>
      <c r="Q21" s="43"/>
      <c r="R21" s="43"/>
    </row>
    <row r="22" spans="1:18">
      <c r="A22" s="126"/>
      <c r="B22" s="131"/>
      <c r="C22" s="132"/>
      <c r="D22" s="131"/>
      <c r="E22" s="131"/>
      <c r="F22" s="131"/>
      <c r="G22" s="131"/>
      <c r="H22" s="131"/>
      <c r="I22" s="134"/>
      <c r="J22" s="43"/>
      <c r="M22" s="43"/>
      <c r="N22" s="43"/>
      <c r="O22" s="43"/>
      <c r="P22" s="43"/>
      <c r="Q22" s="43"/>
      <c r="R22" s="43"/>
    </row>
    <row r="23" spans="1:18" ht="18">
      <c r="A23" s="126"/>
      <c r="B23" s="131"/>
      <c r="C23" s="132"/>
      <c r="D23" s="131"/>
      <c r="E23" s="131"/>
      <c r="F23" s="131"/>
      <c r="G23" s="131"/>
      <c r="H23" s="131"/>
      <c r="I23" s="134"/>
      <c r="J23" s="43"/>
      <c r="K23" s="143" t="s">
        <v>223</v>
      </c>
      <c r="L23" s="144"/>
      <c r="M23" s="144"/>
      <c r="N23" s="144"/>
      <c r="O23" s="145"/>
      <c r="P23" s="43"/>
      <c r="Q23" s="43"/>
      <c r="R23" s="43"/>
    </row>
    <row r="24" spans="1:18">
      <c r="A24" s="135" t="s">
        <v>125</v>
      </c>
      <c r="B24" s="131"/>
      <c r="C24" s="132"/>
      <c r="D24" s="131"/>
      <c r="E24" s="131"/>
      <c r="F24" s="131"/>
      <c r="G24" s="131"/>
      <c r="H24" s="131"/>
      <c r="I24" s="134"/>
      <c r="J24" s="43"/>
      <c r="K24" s="146" t="s">
        <v>220</v>
      </c>
      <c r="L24" s="147" t="s">
        <v>219</v>
      </c>
      <c r="M24" s="148"/>
      <c r="N24" s="148"/>
      <c r="O24" s="149"/>
      <c r="P24" s="43"/>
      <c r="Q24" s="43"/>
      <c r="R24" s="43"/>
    </row>
    <row r="25" spans="1:18">
      <c r="A25" s="126" t="s">
        <v>126</v>
      </c>
      <c r="B25" s="131"/>
      <c r="C25" s="132"/>
      <c r="D25" s="131">
        <v>5</v>
      </c>
      <c r="E25" s="131"/>
      <c r="F25" s="131"/>
      <c r="G25" s="131"/>
      <c r="H25" s="131"/>
      <c r="I25" s="134"/>
      <c r="J25" s="43"/>
      <c r="K25" s="150"/>
      <c r="L25" s="151" t="s">
        <v>221</v>
      </c>
      <c r="M25" s="152"/>
      <c r="N25" s="152"/>
      <c r="O25" s="153"/>
      <c r="P25" s="43"/>
      <c r="Q25" s="43"/>
      <c r="R25" s="43"/>
    </row>
    <row r="26" spans="1:18">
      <c r="A26" s="126" t="s">
        <v>127</v>
      </c>
      <c r="B26" s="131"/>
      <c r="C26" s="132"/>
      <c r="D26" s="131">
        <v>4</v>
      </c>
      <c r="E26" s="131"/>
      <c r="F26" s="131"/>
      <c r="G26" s="131"/>
      <c r="H26" s="131"/>
      <c r="I26" s="134"/>
      <c r="J26" s="43"/>
      <c r="L26" s="43"/>
      <c r="M26" s="43"/>
      <c r="N26" s="43"/>
      <c r="O26" s="43"/>
      <c r="P26" s="43"/>
      <c r="Q26" s="43"/>
      <c r="R26" s="43"/>
    </row>
    <row r="27" spans="1:18">
      <c r="A27" s="126" t="s">
        <v>128</v>
      </c>
      <c r="B27" s="131">
        <v>5</v>
      </c>
      <c r="C27" s="132"/>
      <c r="D27" s="131">
        <v>3</v>
      </c>
      <c r="E27" s="131"/>
      <c r="F27" s="131">
        <v>5</v>
      </c>
      <c r="G27" s="131"/>
      <c r="H27" s="131"/>
      <c r="I27" s="134"/>
      <c r="J27" s="43"/>
      <c r="L27" s="43"/>
      <c r="M27" s="43"/>
      <c r="N27" s="43"/>
      <c r="O27" s="43"/>
      <c r="P27" s="43"/>
      <c r="Q27" s="43"/>
      <c r="R27" s="43"/>
    </row>
    <row r="28" spans="1:18">
      <c r="A28" s="126" t="s">
        <v>129</v>
      </c>
      <c r="B28" s="131">
        <v>4</v>
      </c>
      <c r="C28" s="132"/>
      <c r="D28" s="131">
        <v>2</v>
      </c>
      <c r="E28" s="131"/>
      <c r="F28" s="131"/>
      <c r="G28" s="131"/>
      <c r="H28" s="131"/>
      <c r="I28" s="134"/>
      <c r="J28" s="43"/>
      <c r="L28" s="43"/>
      <c r="M28" s="43"/>
      <c r="N28" s="43"/>
      <c r="O28" s="43"/>
      <c r="P28" s="43"/>
      <c r="Q28" s="43"/>
      <c r="R28" s="43"/>
    </row>
    <row r="29" spans="1:18">
      <c r="A29" s="126" t="s">
        <v>130</v>
      </c>
      <c r="B29" s="131"/>
      <c r="C29" s="132"/>
      <c r="D29" s="131">
        <v>1</v>
      </c>
      <c r="E29" s="131"/>
      <c r="F29" s="131"/>
      <c r="G29" s="131"/>
      <c r="H29" s="131"/>
      <c r="I29" s="134"/>
      <c r="J29" s="43"/>
      <c r="L29" s="43"/>
      <c r="M29" s="43"/>
      <c r="N29" s="43"/>
      <c r="O29" s="43"/>
      <c r="P29" s="43"/>
      <c r="Q29" s="43"/>
      <c r="R29" s="43"/>
    </row>
    <row r="30" spans="1:18">
      <c r="A30" s="126" t="s">
        <v>131</v>
      </c>
      <c r="B30" s="131">
        <v>3</v>
      </c>
      <c r="C30" s="132"/>
      <c r="D30" s="131"/>
      <c r="E30" s="131"/>
      <c r="F30" s="131">
        <v>2</v>
      </c>
      <c r="G30" s="131"/>
      <c r="H30" s="131">
        <v>4</v>
      </c>
      <c r="I30" s="134"/>
      <c r="J30" s="43"/>
      <c r="L30" s="43"/>
      <c r="M30" s="43"/>
      <c r="N30" s="43"/>
      <c r="O30" s="43"/>
      <c r="P30" s="43"/>
      <c r="Q30" s="43"/>
      <c r="R30" s="43"/>
    </row>
    <row r="31" spans="1:18">
      <c r="A31" s="126" t="s">
        <v>132</v>
      </c>
      <c r="B31" s="131">
        <v>2</v>
      </c>
      <c r="C31" s="132"/>
      <c r="D31" s="131"/>
      <c r="E31" s="131"/>
      <c r="F31" s="131"/>
      <c r="G31" s="131"/>
      <c r="H31" s="131">
        <v>5</v>
      </c>
      <c r="I31" s="134"/>
      <c r="J31" s="43"/>
      <c r="L31" s="43"/>
      <c r="M31" s="43"/>
      <c r="N31" s="43"/>
      <c r="O31" s="43"/>
      <c r="P31" s="43"/>
      <c r="Q31" s="43"/>
      <c r="R31" s="43"/>
    </row>
    <row r="32" spans="1:18">
      <c r="A32" s="126" t="s">
        <v>133</v>
      </c>
      <c r="B32" s="131">
        <v>1</v>
      </c>
      <c r="C32" s="132"/>
      <c r="D32" s="131"/>
      <c r="E32" s="131"/>
      <c r="F32" s="131"/>
      <c r="G32" s="131"/>
      <c r="H32" s="131"/>
      <c r="I32" s="134"/>
      <c r="J32" s="43"/>
      <c r="L32" s="43"/>
      <c r="M32" s="43"/>
      <c r="N32" s="43"/>
      <c r="O32" s="43"/>
      <c r="P32" s="43"/>
      <c r="Q32" s="43"/>
      <c r="R32" s="43"/>
    </row>
    <row r="33" spans="1:18">
      <c r="A33" s="126" t="s">
        <v>134</v>
      </c>
      <c r="B33" s="131"/>
      <c r="C33" s="132"/>
      <c r="D33" s="131"/>
      <c r="E33" s="131"/>
      <c r="F33" s="131">
        <v>3</v>
      </c>
      <c r="G33" s="131"/>
      <c r="H33" s="131">
        <v>2</v>
      </c>
      <c r="I33" s="134"/>
      <c r="J33" s="43"/>
      <c r="L33" s="43"/>
      <c r="M33" s="43"/>
      <c r="N33" s="43"/>
      <c r="O33" s="43"/>
      <c r="P33" s="43"/>
      <c r="Q33" s="43"/>
      <c r="R33" s="43"/>
    </row>
    <row r="34" spans="1:18">
      <c r="A34" s="126" t="s">
        <v>135</v>
      </c>
      <c r="B34" s="131"/>
      <c r="C34" s="132"/>
      <c r="D34" s="131"/>
      <c r="E34" s="131"/>
      <c r="F34" s="131">
        <v>1</v>
      </c>
      <c r="G34" s="131"/>
      <c r="H34" s="131"/>
      <c r="I34" s="134"/>
      <c r="J34" s="43"/>
      <c r="L34" s="43"/>
      <c r="M34" s="43"/>
      <c r="N34" s="43"/>
      <c r="O34" s="43"/>
      <c r="P34" s="43"/>
      <c r="Q34" s="43"/>
      <c r="R34" s="43"/>
    </row>
    <row r="35" spans="1:18">
      <c r="A35" s="126" t="s">
        <v>136</v>
      </c>
      <c r="B35" s="131"/>
      <c r="C35" s="132"/>
      <c r="D35" s="131"/>
      <c r="E35" s="131"/>
      <c r="F35" s="131">
        <v>4</v>
      </c>
      <c r="G35" s="131"/>
      <c r="H35" s="131">
        <v>1</v>
      </c>
      <c r="I35" s="134"/>
      <c r="J35" s="43"/>
      <c r="L35" s="43"/>
      <c r="M35" s="43"/>
      <c r="N35" s="43"/>
      <c r="O35" s="43"/>
      <c r="P35" s="43"/>
      <c r="Q35" s="43"/>
      <c r="R35" s="43"/>
    </row>
    <row r="36" spans="1:18">
      <c r="A36" s="126" t="s">
        <v>137</v>
      </c>
      <c r="B36" s="131"/>
      <c r="C36" s="132"/>
      <c r="D36" s="131"/>
      <c r="E36" s="131"/>
      <c r="F36" s="131"/>
      <c r="G36" s="131"/>
      <c r="H36" s="131">
        <v>3</v>
      </c>
      <c r="I36" s="134"/>
      <c r="J36" s="43"/>
      <c r="L36" s="43"/>
      <c r="M36" s="43"/>
      <c r="N36" s="43"/>
      <c r="O36" s="43"/>
      <c r="P36" s="43"/>
      <c r="Q36" s="43"/>
      <c r="R36" s="43"/>
    </row>
    <row r="37" spans="1:18">
      <c r="A37" s="126"/>
      <c r="B37" s="131"/>
      <c r="C37" s="132"/>
      <c r="D37" s="131"/>
      <c r="E37" s="131"/>
      <c r="F37" s="131"/>
      <c r="G37" s="131"/>
      <c r="H37" s="131"/>
      <c r="I37" s="134"/>
      <c r="J37" s="43"/>
      <c r="L37" s="43"/>
      <c r="M37" s="43"/>
      <c r="N37" s="43"/>
      <c r="O37" s="43"/>
      <c r="P37" s="43"/>
      <c r="Q37" s="43"/>
      <c r="R37" s="43"/>
    </row>
    <row r="38" spans="1:18">
      <c r="A38" s="135" t="s">
        <v>138</v>
      </c>
      <c r="B38" s="131"/>
      <c r="C38" s="132"/>
      <c r="D38" s="131"/>
      <c r="E38" s="131"/>
      <c r="F38" s="131"/>
      <c r="G38" s="131"/>
      <c r="H38" s="131"/>
      <c r="I38" s="134"/>
      <c r="J38" s="43"/>
      <c r="K38" s="47"/>
      <c r="L38" s="41"/>
      <c r="O38" s="43"/>
      <c r="P38" s="43"/>
      <c r="Q38" s="43"/>
      <c r="R38" s="43"/>
    </row>
    <row r="39" spans="1:18">
      <c r="A39" s="126" t="s">
        <v>47</v>
      </c>
      <c r="B39" s="131">
        <f>B25+B26+B29+B34+B35</f>
        <v>0</v>
      </c>
      <c r="C39" s="132"/>
      <c r="D39" s="131">
        <f>D25+D26+D29+D34+D35</f>
        <v>10</v>
      </c>
      <c r="E39" s="131"/>
      <c r="F39" s="131">
        <f>F25+F26+F29+F34+F35</f>
        <v>5</v>
      </c>
      <c r="G39" s="131"/>
      <c r="H39" s="131">
        <f>H25+H26+H29+H34+H35</f>
        <v>1</v>
      </c>
      <c r="I39" s="134">
        <f>SUM(B39:H39)</f>
        <v>16</v>
      </c>
      <c r="J39" s="43"/>
    </row>
    <row r="40" spans="1:18">
      <c r="A40" s="126" t="s">
        <v>49</v>
      </c>
      <c r="B40" s="131">
        <f>B30+B31+B33+B36</f>
        <v>5</v>
      </c>
      <c r="C40" s="132"/>
      <c r="D40" s="131">
        <f>D30+D31+D33+D36</f>
        <v>0</v>
      </c>
      <c r="E40" s="131"/>
      <c r="F40" s="131">
        <f>F30+F31+F33+F36</f>
        <v>5</v>
      </c>
      <c r="G40" s="131"/>
      <c r="H40" s="131">
        <f>H30+H31+H33+H36</f>
        <v>14</v>
      </c>
      <c r="I40" s="134">
        <f>SUM(B40:H40)</f>
        <v>24</v>
      </c>
      <c r="J40" s="43"/>
    </row>
    <row r="41" spans="1:18">
      <c r="A41" s="126" t="s">
        <v>48</v>
      </c>
      <c r="B41" s="132">
        <f>B27+B32</f>
        <v>6</v>
      </c>
      <c r="C41" s="132"/>
      <c r="D41" s="132">
        <f>D27+D32</f>
        <v>3</v>
      </c>
      <c r="E41" s="131"/>
      <c r="F41" s="132">
        <f>F27+F32</f>
        <v>5</v>
      </c>
      <c r="G41" s="131"/>
      <c r="H41" s="132">
        <f>H27+H32</f>
        <v>0</v>
      </c>
      <c r="I41" s="134">
        <f>SUM(B41:H41)</f>
        <v>14</v>
      </c>
      <c r="J41" s="43"/>
    </row>
    <row r="42" spans="1:18">
      <c r="A42" s="126" t="s">
        <v>50</v>
      </c>
      <c r="B42" s="132">
        <f>B28</f>
        <v>4</v>
      </c>
      <c r="C42" s="132"/>
      <c r="D42" s="132">
        <f>D28</f>
        <v>2</v>
      </c>
      <c r="E42" s="131"/>
      <c r="F42" s="132">
        <f>F28</f>
        <v>0</v>
      </c>
      <c r="G42" s="131"/>
      <c r="H42" s="132">
        <f>H28</f>
        <v>0</v>
      </c>
      <c r="I42" s="134">
        <f>SUM(B42:H42)</f>
        <v>6</v>
      </c>
      <c r="J42" s="43"/>
    </row>
    <row r="43" spans="1:18">
      <c r="A43" s="126" t="s">
        <v>51</v>
      </c>
      <c r="B43" s="132"/>
      <c r="C43" s="132"/>
      <c r="D43" s="132"/>
      <c r="E43" s="131"/>
      <c r="F43" s="132"/>
      <c r="G43" s="131"/>
      <c r="H43" s="132"/>
      <c r="I43" s="134"/>
      <c r="J43" s="43"/>
    </row>
    <row r="44" spans="1:18">
      <c r="A44" s="136"/>
      <c r="B44" s="137"/>
      <c r="C44" s="137"/>
      <c r="D44" s="138"/>
      <c r="E44" s="138"/>
      <c r="F44" s="138"/>
      <c r="G44" s="138"/>
      <c r="H44" s="138"/>
      <c r="I44" s="139"/>
    </row>
    <row r="45" spans="1:18">
      <c r="B45" s="125"/>
    </row>
    <row r="46" spans="1:18">
      <c r="B46" s="125"/>
    </row>
    <row r="47" spans="1:18">
      <c r="B47" s="125"/>
    </row>
    <row r="48" spans="1:18">
      <c r="B48" s="125"/>
    </row>
    <row r="49" spans="2:2">
      <c r="B49" s="125"/>
    </row>
    <row r="50" spans="2:2">
      <c r="B50" s="125"/>
    </row>
    <row r="51" spans="2:2">
      <c r="B51" s="125"/>
    </row>
    <row r="52" spans="2:2">
      <c r="B52" s="125"/>
    </row>
    <row r="53" spans="2:2">
      <c r="B53" s="125"/>
    </row>
    <row r="54" spans="2:2">
      <c r="B54" s="125"/>
    </row>
    <row r="55" spans="2:2">
      <c r="B55" s="125"/>
    </row>
    <row r="56" spans="2:2">
      <c r="B56" s="125"/>
    </row>
    <row r="57" spans="2:2">
      <c r="B57" s="125"/>
    </row>
    <row r="58" spans="2:2">
      <c r="B58" s="125"/>
    </row>
    <row r="59" spans="2:2">
      <c r="B59" s="125"/>
    </row>
    <row r="60" spans="2:2">
      <c r="B60" s="125"/>
    </row>
    <row r="61" spans="2:2">
      <c r="B61" s="125"/>
    </row>
    <row r="62" spans="2:2">
      <c r="B62" s="125"/>
    </row>
    <row r="63" spans="2:2">
      <c r="B63" s="125"/>
    </row>
    <row r="64" spans="2:2">
      <c r="B64" s="125"/>
    </row>
    <row r="65" spans="2:2">
      <c r="B65" s="125"/>
    </row>
    <row r="66" spans="2:2">
      <c r="B66" s="125"/>
    </row>
    <row r="67" spans="2:2">
      <c r="B67" s="125"/>
    </row>
    <row r="68" spans="2:2">
      <c r="B68" s="125"/>
    </row>
    <row r="69" spans="2:2">
      <c r="B69" s="125"/>
    </row>
    <row r="70" spans="2:2">
      <c r="B70" s="125"/>
    </row>
    <row r="71" spans="2:2">
      <c r="B71" s="125"/>
    </row>
    <row r="72" spans="2:2">
      <c r="B72" s="125"/>
    </row>
    <row r="73" spans="2:2">
      <c r="B73" s="125"/>
    </row>
    <row r="74" spans="2:2">
      <c r="B74" s="125"/>
    </row>
    <row r="75" spans="2:2">
      <c r="B75" s="125"/>
    </row>
    <row r="76" spans="2:2">
      <c r="B76" s="125"/>
    </row>
    <row r="77" spans="2:2">
      <c r="B77" s="125"/>
    </row>
    <row r="78" spans="2:2">
      <c r="B78" s="125"/>
    </row>
    <row r="79" spans="2:2">
      <c r="B79" s="125"/>
    </row>
    <row r="80" spans="2:2">
      <c r="B80" s="125"/>
    </row>
    <row r="81" spans="2:2">
      <c r="B81" s="125"/>
    </row>
    <row r="82" spans="2:2">
      <c r="B82" s="125"/>
    </row>
    <row r="83" spans="2:2">
      <c r="B83" s="125"/>
    </row>
    <row r="84" spans="2:2">
      <c r="B84" s="125"/>
    </row>
    <row r="85" spans="2:2">
      <c r="B85" s="125"/>
    </row>
    <row r="86" spans="2:2">
      <c r="B86" s="125"/>
    </row>
    <row r="87" spans="2:2">
      <c r="B87" s="125"/>
    </row>
    <row r="88" spans="2:2">
      <c r="B88" s="125"/>
    </row>
    <row r="89" spans="2:2">
      <c r="B89" s="125"/>
    </row>
    <row r="90" spans="2:2">
      <c r="B90" s="125"/>
    </row>
    <row r="91" spans="2:2">
      <c r="B91" s="125"/>
    </row>
    <row r="92" spans="2:2">
      <c r="B92" s="125"/>
    </row>
    <row r="93" spans="2:2">
      <c r="B93" s="125"/>
    </row>
    <row r="94" spans="2:2">
      <c r="B94" s="125"/>
    </row>
    <row r="95" spans="2:2">
      <c r="B95" s="125"/>
    </row>
    <row r="96" spans="2:2">
      <c r="B96" s="125"/>
    </row>
    <row r="97" spans="2:2">
      <c r="B97" s="125"/>
    </row>
    <row r="98" spans="2:2">
      <c r="B98" s="125"/>
    </row>
    <row r="99" spans="2:2">
      <c r="B99" s="125"/>
    </row>
    <row r="100" spans="2:2">
      <c r="B100" s="125"/>
    </row>
    <row r="101" spans="2:2">
      <c r="B101" s="125"/>
    </row>
    <row r="102" spans="2:2">
      <c r="B102" s="125"/>
    </row>
    <row r="103" spans="2:2">
      <c r="B103" s="125"/>
    </row>
  </sheetData>
  <pageMargins left="0.75" right="0.75" top="1" bottom="1" header="0.5" footer="0.5"/>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9"/>
  <sheetViews>
    <sheetView workbookViewId="0">
      <selection activeCell="E30" sqref="E30"/>
    </sheetView>
  </sheetViews>
  <sheetFormatPr baseColWidth="10" defaultRowHeight="15" x14ac:dyDescent="0"/>
  <cols>
    <col min="3" max="3" width="4.1640625" bestFit="1" customWidth="1"/>
    <col min="4" max="4" width="14.33203125" customWidth="1"/>
    <col min="5" max="5" width="12.6640625" bestFit="1" customWidth="1"/>
  </cols>
  <sheetData>
    <row r="1" spans="1:5">
      <c r="A1" s="35"/>
      <c r="B1" s="35"/>
      <c r="C1" s="35"/>
      <c r="D1" s="35"/>
      <c r="E1" s="35"/>
    </row>
    <row r="2" spans="1:5">
      <c r="A2" s="35"/>
      <c r="B2" s="41" t="s">
        <v>263</v>
      </c>
      <c r="C2" s="35"/>
      <c r="D2" s="35"/>
      <c r="E2" s="35"/>
    </row>
    <row r="3" spans="1:5">
      <c r="A3" s="35"/>
      <c r="B3" s="35"/>
      <c r="C3" s="35"/>
      <c r="D3" s="35"/>
      <c r="E3" s="35"/>
    </row>
    <row r="4" spans="1:5">
      <c r="A4" s="35"/>
      <c r="B4" s="35"/>
      <c r="C4" s="35"/>
      <c r="D4" s="192" t="s">
        <v>147</v>
      </c>
      <c r="E4" s="190" t="s">
        <v>262</v>
      </c>
    </row>
    <row r="5" spans="1:5" ht="16" thickBot="1">
      <c r="A5" s="35"/>
      <c r="B5" s="35"/>
      <c r="C5" s="35"/>
      <c r="D5" s="192"/>
      <c r="E5" s="190"/>
    </row>
    <row r="6" spans="1:5">
      <c r="A6" s="35"/>
      <c r="B6" s="35"/>
      <c r="C6" s="184">
        <v>0</v>
      </c>
      <c r="D6" s="183" t="s">
        <v>150</v>
      </c>
      <c r="E6" s="118">
        <f>'Trip survey input'!S11</f>
        <v>4.5</v>
      </c>
    </row>
    <row r="7" spans="1:5">
      <c r="A7" s="35"/>
      <c r="B7" s="35"/>
      <c r="C7" s="185">
        <v>0</v>
      </c>
      <c r="D7" s="183" t="s">
        <v>151</v>
      </c>
      <c r="E7" s="118">
        <f>'Trip survey input'!S68</f>
        <v>4</v>
      </c>
    </row>
    <row r="8" spans="1:5">
      <c r="A8" s="35"/>
      <c r="B8" s="35"/>
      <c r="C8" s="185">
        <v>0</v>
      </c>
      <c r="D8" s="183" t="s">
        <v>152</v>
      </c>
      <c r="E8" s="118">
        <f>'Trip survey input'!S22</f>
        <v>4.75</v>
      </c>
    </row>
    <row r="9" spans="1:5">
      <c r="A9" s="35"/>
      <c r="B9" s="35"/>
      <c r="C9" s="185">
        <v>1</v>
      </c>
      <c r="D9" s="183" t="s">
        <v>153</v>
      </c>
      <c r="E9" s="123">
        <f>'Trip survey input'!S79</f>
        <v>5.25</v>
      </c>
    </row>
    <row r="10" spans="1:5">
      <c r="A10" s="35"/>
      <c r="B10" s="35"/>
      <c r="C10" s="185">
        <v>0</v>
      </c>
      <c r="D10" s="183" t="s">
        <v>154</v>
      </c>
      <c r="E10" s="118">
        <f>'Trip survey input'!S33</f>
        <v>5</v>
      </c>
    </row>
    <row r="11" spans="1:5">
      <c r="A11" s="35"/>
      <c r="B11" s="35"/>
      <c r="C11" s="185">
        <v>0</v>
      </c>
      <c r="D11" s="183" t="s">
        <v>155</v>
      </c>
      <c r="E11" s="118">
        <f>'Trip survey input'!S90</f>
        <v>4.25</v>
      </c>
    </row>
    <row r="12" spans="1:5">
      <c r="A12" s="35"/>
      <c r="B12" s="35"/>
      <c r="C12" s="185">
        <v>0</v>
      </c>
      <c r="D12" s="183" t="s">
        <v>156</v>
      </c>
      <c r="E12" s="118">
        <f>'Trip survey input'!S44</f>
        <v>4.25</v>
      </c>
    </row>
    <row r="13" spans="1:5">
      <c r="A13" s="35"/>
      <c r="B13" s="35"/>
      <c r="C13" s="185">
        <v>0</v>
      </c>
      <c r="D13" s="183" t="s">
        <v>157</v>
      </c>
      <c r="E13" s="118">
        <f>'Trip survey input'!S101</f>
        <v>4</v>
      </c>
    </row>
    <row r="14" spans="1:5">
      <c r="A14" s="35"/>
      <c r="B14" s="35"/>
      <c r="C14" s="185">
        <v>0</v>
      </c>
      <c r="D14" s="183" t="s">
        <v>158</v>
      </c>
      <c r="E14" s="118">
        <f>'Trip survey input'!S55</f>
        <v>3.25</v>
      </c>
    </row>
    <row r="15" spans="1:5" ht="16" thickBot="1">
      <c r="A15" s="35"/>
      <c r="B15" s="35"/>
      <c r="C15" s="186">
        <v>0</v>
      </c>
      <c r="D15" s="183" t="s">
        <v>159</v>
      </c>
      <c r="E15" s="118">
        <f>'Trip survey input'!S112</f>
        <v>3</v>
      </c>
    </row>
    <row r="16" spans="1:5">
      <c r="C16">
        <f>SUM(C6:C15)</f>
        <v>1</v>
      </c>
    </row>
    <row r="17" spans="3:3">
      <c r="C17" s="182" t="s">
        <v>217</v>
      </c>
    </row>
    <row r="19" spans="3:3">
      <c r="C19" s="187">
        <f>SUMPRODUCT(C6:C15,E6:E15)</f>
        <v>5.25</v>
      </c>
    </row>
  </sheetData>
  <mergeCells count="2">
    <mergeCell ref="D4:D5"/>
    <mergeCell ref="E4:E5"/>
  </mergeCells>
  <pageMargins left="0.75" right="0.75" top="1" bottom="1" header="0.5" footer="0.5"/>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enableFormatConditionsCalculation="0"/>
  <dimension ref="A1:L111"/>
  <sheetViews>
    <sheetView workbookViewId="0">
      <selection activeCell="K4" sqref="K4"/>
    </sheetView>
  </sheetViews>
  <sheetFormatPr baseColWidth="10" defaultColWidth="11" defaultRowHeight="15" x14ac:dyDescent="0"/>
  <cols>
    <col min="1" max="1" width="18.83203125" customWidth="1"/>
    <col min="6" max="6" width="44" bestFit="1" customWidth="1"/>
    <col min="11" max="11" width="6.1640625" customWidth="1"/>
    <col min="12" max="12" width="2.1640625" bestFit="1" customWidth="1"/>
  </cols>
  <sheetData>
    <row r="1" spans="1:12" ht="29" thickBot="1">
      <c r="B1" s="2" t="s">
        <v>43</v>
      </c>
      <c r="C1" s="3" t="s">
        <v>44</v>
      </c>
      <c r="D1" s="4" t="s">
        <v>45</v>
      </c>
      <c r="E1" s="5" t="s">
        <v>46</v>
      </c>
      <c r="F1" s="1" t="s">
        <v>0</v>
      </c>
      <c r="G1" s="2" t="s">
        <v>43</v>
      </c>
      <c r="H1" s="3" t="s">
        <v>44</v>
      </c>
      <c r="I1" s="4" t="s">
        <v>45</v>
      </c>
      <c r="J1" s="5" t="s">
        <v>46</v>
      </c>
    </row>
    <row r="2" spans="1:12" ht="16" thickBot="1">
      <c r="B2" s="30">
        <v>0</v>
      </c>
      <c r="C2" s="30">
        <v>0</v>
      </c>
      <c r="D2" s="30">
        <v>0</v>
      </c>
      <c r="E2" s="30">
        <v>0</v>
      </c>
      <c r="F2" s="6" t="s">
        <v>1</v>
      </c>
      <c r="G2" s="7" t="s">
        <v>2</v>
      </c>
      <c r="H2" s="7" t="s">
        <v>2</v>
      </c>
      <c r="I2" s="8" t="s">
        <v>2</v>
      </c>
      <c r="J2" s="7" t="s">
        <v>2</v>
      </c>
      <c r="L2" s="31">
        <f>MAX(L4:L111)</f>
        <v>0</v>
      </c>
    </row>
    <row r="3" spans="1:12">
      <c r="A3" s="33" t="s">
        <v>96</v>
      </c>
      <c r="B3" s="34">
        <v>0.75</v>
      </c>
      <c r="C3" s="34">
        <v>0.9</v>
      </c>
      <c r="D3" s="34">
        <v>0.97</v>
      </c>
      <c r="E3" s="34">
        <v>0.95</v>
      </c>
      <c r="F3" s="9" t="s">
        <v>3</v>
      </c>
      <c r="G3" s="10"/>
      <c r="H3" s="11"/>
      <c r="I3" s="12"/>
      <c r="J3" s="13"/>
    </row>
    <row r="4" spans="1:12">
      <c r="B4" s="32" t="s">
        <v>95</v>
      </c>
      <c r="C4" s="34">
        <v>0.28999999999999998</v>
      </c>
      <c r="E4">
        <f>C6</f>
        <v>0</v>
      </c>
      <c r="F4" t="s">
        <v>4</v>
      </c>
      <c r="G4" s="10">
        <v>5</v>
      </c>
      <c r="H4" s="11">
        <v>4</v>
      </c>
      <c r="I4" s="12">
        <v>4</v>
      </c>
      <c r="J4" s="13">
        <v>5</v>
      </c>
      <c r="K4">
        <f>SUMPRODUCT(G4:J4,$B$2:$E$2)</f>
        <v>0</v>
      </c>
      <c r="L4">
        <f>K4*E4</f>
        <v>0</v>
      </c>
    </row>
    <row r="5" spans="1:12">
      <c r="E5">
        <f>E4</f>
        <v>0</v>
      </c>
      <c r="F5" t="s">
        <v>5</v>
      </c>
      <c r="G5" s="10">
        <v>4</v>
      </c>
      <c r="H5" s="11">
        <v>2</v>
      </c>
      <c r="I5" s="12">
        <v>2</v>
      </c>
      <c r="J5" s="13">
        <v>2</v>
      </c>
      <c r="K5">
        <f t="shared" ref="K5:K9" si="0">SUMPRODUCT(G5:J5,$B$2:$E$2)</f>
        <v>0</v>
      </c>
      <c r="L5">
        <f t="shared" ref="L5:L9" si="1">K5*E5</f>
        <v>0</v>
      </c>
    </row>
    <row r="6" spans="1:12">
      <c r="B6" t="s">
        <v>53</v>
      </c>
      <c r="C6">
        <v>0</v>
      </c>
      <c r="E6">
        <f t="shared" ref="E6:E9" si="2">E5</f>
        <v>0</v>
      </c>
      <c r="F6" t="s">
        <v>6</v>
      </c>
      <c r="G6" s="10">
        <v>2</v>
      </c>
      <c r="H6" s="11">
        <v>2</v>
      </c>
      <c r="I6" s="12">
        <v>2</v>
      </c>
      <c r="J6" s="13">
        <v>3</v>
      </c>
      <c r="K6">
        <f t="shared" si="0"/>
        <v>0</v>
      </c>
      <c r="L6">
        <f t="shared" si="1"/>
        <v>0</v>
      </c>
    </row>
    <row r="7" spans="1:12">
      <c r="B7" t="s">
        <v>92</v>
      </c>
      <c r="C7">
        <v>0</v>
      </c>
      <c r="E7">
        <f t="shared" si="2"/>
        <v>0</v>
      </c>
      <c r="F7" t="s">
        <v>7</v>
      </c>
      <c r="G7" s="10">
        <v>2</v>
      </c>
      <c r="H7" s="11">
        <v>3</v>
      </c>
      <c r="I7" s="12">
        <v>2</v>
      </c>
      <c r="J7" s="13">
        <v>2</v>
      </c>
      <c r="K7">
        <f t="shared" si="0"/>
        <v>0</v>
      </c>
      <c r="L7">
        <f t="shared" si="1"/>
        <v>0</v>
      </c>
    </row>
    <row r="8" spans="1:12">
      <c r="B8" t="s">
        <v>54</v>
      </c>
      <c r="C8">
        <v>0</v>
      </c>
      <c r="E8">
        <f t="shared" si="2"/>
        <v>0</v>
      </c>
      <c r="F8" t="s">
        <v>8</v>
      </c>
      <c r="G8" s="10">
        <v>2</v>
      </c>
      <c r="H8" s="11">
        <v>4</v>
      </c>
      <c r="I8" s="12">
        <v>2</v>
      </c>
      <c r="J8" s="13">
        <v>2</v>
      </c>
      <c r="K8">
        <f t="shared" si="0"/>
        <v>0</v>
      </c>
      <c r="L8">
        <f t="shared" si="1"/>
        <v>0</v>
      </c>
    </row>
    <row r="9" spans="1:12">
      <c r="B9" t="s">
        <v>92</v>
      </c>
      <c r="C9">
        <v>0</v>
      </c>
      <c r="E9">
        <f t="shared" si="2"/>
        <v>0</v>
      </c>
      <c r="F9" t="s">
        <v>9</v>
      </c>
      <c r="G9" s="10">
        <v>2</v>
      </c>
      <c r="H9" s="11">
        <v>4</v>
      </c>
      <c r="I9" s="12">
        <v>3</v>
      </c>
      <c r="J9" s="13">
        <v>3</v>
      </c>
      <c r="K9">
        <f t="shared" si="0"/>
        <v>0</v>
      </c>
      <c r="L9">
        <f t="shared" si="1"/>
        <v>0</v>
      </c>
    </row>
    <row r="10" spans="1:12">
      <c r="B10" t="s">
        <v>55</v>
      </c>
      <c r="C10">
        <v>0</v>
      </c>
      <c r="G10" s="10"/>
      <c r="H10" s="11"/>
      <c r="I10" s="12"/>
      <c r="J10" s="13"/>
    </row>
    <row r="11" spans="1:12">
      <c r="B11" t="s">
        <v>92</v>
      </c>
      <c r="C11">
        <v>0</v>
      </c>
      <c r="G11" s="10"/>
      <c r="H11" s="11"/>
      <c r="I11" s="12"/>
      <c r="J11" s="13"/>
    </row>
    <row r="12" spans="1:12">
      <c r="B12" t="s">
        <v>56</v>
      </c>
      <c r="C12">
        <v>0</v>
      </c>
      <c r="G12" s="10"/>
      <c r="H12" s="11"/>
      <c r="I12" s="12"/>
      <c r="J12" s="13"/>
    </row>
    <row r="13" spans="1:12">
      <c r="B13" t="s">
        <v>92</v>
      </c>
      <c r="C13">
        <v>0</v>
      </c>
      <c r="F13" s="6" t="s">
        <v>10</v>
      </c>
      <c r="G13" s="10"/>
      <c r="H13" s="11"/>
      <c r="I13" s="12"/>
      <c r="J13" s="13"/>
    </row>
    <row r="14" spans="1:12">
      <c r="B14" t="s">
        <v>57</v>
      </c>
      <c r="C14">
        <v>0</v>
      </c>
      <c r="F14" s="9" t="s">
        <v>3</v>
      </c>
      <c r="G14" s="10"/>
      <c r="H14" s="11"/>
      <c r="I14" s="12"/>
      <c r="J14" s="13"/>
    </row>
    <row r="15" spans="1:12">
      <c r="B15" t="s">
        <v>92</v>
      </c>
      <c r="C15">
        <v>1</v>
      </c>
      <c r="E15">
        <f>C8</f>
        <v>0</v>
      </c>
      <c r="F15" t="s">
        <v>11</v>
      </c>
      <c r="G15" s="10">
        <v>5</v>
      </c>
      <c r="H15" s="11">
        <v>7</v>
      </c>
      <c r="I15" s="12">
        <v>3</v>
      </c>
      <c r="J15" s="13">
        <v>4</v>
      </c>
      <c r="K15">
        <f t="shared" ref="K15:K20" si="3">SUMPRODUCT(G15:J15,$B$2:$E$2)</f>
        <v>0</v>
      </c>
      <c r="L15">
        <f>K15*E15</f>
        <v>0</v>
      </c>
    </row>
    <row r="16" spans="1:12">
      <c r="E16">
        <f>E15</f>
        <v>0</v>
      </c>
      <c r="F16" t="s">
        <v>12</v>
      </c>
      <c r="G16" s="10">
        <v>2</v>
      </c>
      <c r="H16" s="11">
        <v>4</v>
      </c>
      <c r="I16" s="12">
        <v>4</v>
      </c>
      <c r="J16" s="13">
        <v>2</v>
      </c>
      <c r="K16">
        <f t="shared" si="3"/>
        <v>0</v>
      </c>
      <c r="L16">
        <f t="shared" ref="L16:L20" si="4">K16*E16</f>
        <v>0</v>
      </c>
    </row>
    <row r="17" spans="5:12">
      <c r="E17">
        <f t="shared" ref="E17:E20" si="5">E16</f>
        <v>0</v>
      </c>
      <c r="F17" t="s">
        <v>13</v>
      </c>
      <c r="G17" s="10">
        <v>5</v>
      </c>
      <c r="H17" s="11">
        <v>3</v>
      </c>
      <c r="I17" s="12">
        <v>3</v>
      </c>
      <c r="J17" s="13">
        <v>3</v>
      </c>
      <c r="K17">
        <f t="shared" si="3"/>
        <v>0</v>
      </c>
      <c r="L17">
        <f t="shared" si="4"/>
        <v>0</v>
      </c>
    </row>
    <row r="18" spans="5:12">
      <c r="E18">
        <f t="shared" si="5"/>
        <v>0</v>
      </c>
      <c r="F18" t="s">
        <v>14</v>
      </c>
      <c r="G18" s="10">
        <v>5</v>
      </c>
      <c r="H18" s="11">
        <v>7</v>
      </c>
      <c r="I18" s="12">
        <v>2</v>
      </c>
      <c r="J18" s="13">
        <v>5</v>
      </c>
      <c r="K18">
        <f t="shared" si="3"/>
        <v>0</v>
      </c>
      <c r="L18">
        <f t="shared" si="4"/>
        <v>0</v>
      </c>
    </row>
    <row r="19" spans="5:12">
      <c r="E19">
        <f t="shared" si="5"/>
        <v>0</v>
      </c>
      <c r="F19" t="s">
        <v>15</v>
      </c>
      <c r="G19" s="10">
        <v>5</v>
      </c>
      <c r="H19" s="11">
        <v>6</v>
      </c>
      <c r="I19" s="12">
        <v>2</v>
      </c>
      <c r="J19" s="13">
        <v>6</v>
      </c>
      <c r="K19">
        <f t="shared" si="3"/>
        <v>0</v>
      </c>
      <c r="L19">
        <f t="shared" si="4"/>
        <v>0</v>
      </c>
    </row>
    <row r="20" spans="5:12">
      <c r="E20">
        <f t="shared" si="5"/>
        <v>0</v>
      </c>
      <c r="F20" t="s">
        <v>16</v>
      </c>
      <c r="G20" s="10">
        <v>2</v>
      </c>
      <c r="H20" s="11">
        <v>3</v>
      </c>
      <c r="I20" s="12">
        <v>1</v>
      </c>
      <c r="J20" s="13">
        <v>2</v>
      </c>
      <c r="K20">
        <f t="shared" si="3"/>
        <v>0</v>
      </c>
      <c r="L20">
        <f t="shared" si="4"/>
        <v>0</v>
      </c>
    </row>
    <row r="21" spans="5:12">
      <c r="G21" s="10"/>
      <c r="H21" s="11"/>
      <c r="I21" s="12"/>
      <c r="J21" s="13"/>
    </row>
    <row r="22" spans="5:12">
      <c r="G22" s="10"/>
      <c r="H22" s="11"/>
      <c r="I22" s="12"/>
      <c r="J22" s="13"/>
    </row>
    <row r="23" spans="5:12">
      <c r="G23" s="10"/>
      <c r="H23" s="11"/>
      <c r="I23" s="12"/>
      <c r="J23" s="13"/>
    </row>
    <row r="24" spans="5:12">
      <c r="F24" s="6" t="s">
        <v>17</v>
      </c>
      <c r="G24" s="10"/>
      <c r="H24" s="11"/>
      <c r="I24" s="12"/>
      <c r="J24" s="13"/>
    </row>
    <row r="25" spans="5:12">
      <c r="F25" s="9" t="s">
        <v>3</v>
      </c>
      <c r="G25" s="10"/>
      <c r="H25" s="11"/>
      <c r="I25" s="12"/>
      <c r="J25" s="13"/>
    </row>
    <row r="26" spans="5:12">
      <c r="E26">
        <f>C10</f>
        <v>0</v>
      </c>
      <c r="F26" t="s">
        <v>18</v>
      </c>
      <c r="G26" s="10">
        <v>5</v>
      </c>
      <c r="H26" s="11">
        <v>2</v>
      </c>
      <c r="I26" s="12">
        <v>6</v>
      </c>
      <c r="J26" s="13">
        <v>4</v>
      </c>
      <c r="K26">
        <f t="shared" ref="K26:K31" si="6">SUMPRODUCT(G26:J26,$B$2:$E$2)</f>
        <v>0</v>
      </c>
      <c r="L26">
        <f>K26*E26</f>
        <v>0</v>
      </c>
    </row>
    <row r="27" spans="5:12">
      <c r="E27">
        <f>E26</f>
        <v>0</v>
      </c>
      <c r="F27" t="s">
        <v>19</v>
      </c>
      <c r="G27" s="10">
        <v>5</v>
      </c>
      <c r="H27" s="11">
        <v>4</v>
      </c>
      <c r="I27" s="12">
        <v>7</v>
      </c>
      <c r="J27" s="13">
        <v>4</v>
      </c>
      <c r="K27">
        <f t="shared" si="6"/>
        <v>0</v>
      </c>
      <c r="L27">
        <f t="shared" ref="L27:L31" si="7">K27*E27</f>
        <v>0</v>
      </c>
    </row>
    <row r="28" spans="5:12">
      <c r="E28">
        <f t="shared" ref="E28:E31" si="8">E27</f>
        <v>0</v>
      </c>
      <c r="F28" t="s">
        <v>20</v>
      </c>
      <c r="G28" s="10">
        <v>5</v>
      </c>
      <c r="H28" s="11">
        <v>3</v>
      </c>
      <c r="I28" s="12">
        <v>5</v>
      </c>
      <c r="J28" s="13">
        <v>6</v>
      </c>
      <c r="K28">
        <f t="shared" si="6"/>
        <v>0</v>
      </c>
      <c r="L28">
        <f t="shared" si="7"/>
        <v>0</v>
      </c>
    </row>
    <row r="29" spans="5:12">
      <c r="E29">
        <f t="shared" si="8"/>
        <v>0</v>
      </c>
      <c r="F29" t="s">
        <v>21</v>
      </c>
      <c r="G29" s="10">
        <v>2</v>
      </c>
      <c r="H29" s="11">
        <v>3</v>
      </c>
      <c r="I29" s="12">
        <v>4</v>
      </c>
      <c r="J29" s="13">
        <v>3</v>
      </c>
      <c r="K29">
        <f t="shared" si="6"/>
        <v>0</v>
      </c>
      <c r="L29">
        <f t="shared" si="7"/>
        <v>0</v>
      </c>
    </row>
    <row r="30" spans="5:12">
      <c r="E30">
        <f t="shared" si="8"/>
        <v>0</v>
      </c>
      <c r="F30" t="s">
        <v>22</v>
      </c>
      <c r="G30" s="10">
        <v>2</v>
      </c>
      <c r="H30" s="11">
        <v>5</v>
      </c>
      <c r="I30" s="12">
        <v>4</v>
      </c>
      <c r="J30" s="13">
        <v>3</v>
      </c>
      <c r="K30">
        <f t="shared" si="6"/>
        <v>0</v>
      </c>
      <c r="L30">
        <f t="shared" si="7"/>
        <v>0</v>
      </c>
    </row>
    <row r="31" spans="5:12">
      <c r="E31">
        <f t="shared" si="8"/>
        <v>0</v>
      </c>
      <c r="F31" t="s">
        <v>23</v>
      </c>
      <c r="G31" s="10">
        <v>2</v>
      </c>
      <c r="H31" s="11">
        <v>4</v>
      </c>
      <c r="I31" s="12">
        <v>3</v>
      </c>
      <c r="J31" s="13">
        <v>7</v>
      </c>
      <c r="K31">
        <f t="shared" si="6"/>
        <v>0</v>
      </c>
      <c r="L31">
        <f t="shared" si="7"/>
        <v>0</v>
      </c>
    </row>
    <row r="32" spans="5:12">
      <c r="G32" s="10"/>
      <c r="H32" s="11"/>
      <c r="I32" s="12"/>
      <c r="J32" s="13"/>
    </row>
    <row r="33" spans="5:12">
      <c r="G33" s="10"/>
      <c r="H33" s="11"/>
      <c r="I33" s="12"/>
      <c r="J33" s="13"/>
    </row>
    <row r="34" spans="5:12">
      <c r="G34" s="10"/>
      <c r="H34" s="11"/>
      <c r="I34" s="12"/>
      <c r="J34" s="13"/>
    </row>
    <row r="35" spans="5:12">
      <c r="F35" s="6" t="s">
        <v>24</v>
      </c>
      <c r="G35" s="10"/>
      <c r="H35" s="11"/>
      <c r="I35" s="12"/>
      <c r="J35" s="13"/>
    </row>
    <row r="36" spans="5:12">
      <c r="F36" s="9" t="s">
        <v>3</v>
      </c>
      <c r="G36" s="10"/>
      <c r="H36" s="11"/>
      <c r="I36" s="12"/>
      <c r="J36" s="13"/>
    </row>
    <row r="37" spans="5:12">
      <c r="E37">
        <f>C12</f>
        <v>0</v>
      </c>
      <c r="F37" t="s">
        <v>25</v>
      </c>
      <c r="G37" s="10">
        <v>1</v>
      </c>
      <c r="H37" s="11">
        <v>3</v>
      </c>
      <c r="I37" s="12">
        <v>4</v>
      </c>
      <c r="J37" s="13">
        <v>1</v>
      </c>
      <c r="K37">
        <f t="shared" ref="K37:K42" si="9">SUMPRODUCT(G37:J37,$B$2:$E$2)</f>
        <v>0</v>
      </c>
      <c r="L37">
        <f>K37*E37</f>
        <v>0</v>
      </c>
    </row>
    <row r="38" spans="5:12">
      <c r="E38">
        <f>E37</f>
        <v>0</v>
      </c>
      <c r="F38" t="s">
        <v>26</v>
      </c>
      <c r="G38" s="10">
        <v>1</v>
      </c>
      <c r="H38" s="11">
        <v>3</v>
      </c>
      <c r="I38" s="12">
        <v>5</v>
      </c>
      <c r="J38" s="13">
        <v>3</v>
      </c>
      <c r="K38">
        <f t="shared" si="9"/>
        <v>0</v>
      </c>
      <c r="L38">
        <f t="shared" ref="L38:L42" si="10">K38*E38</f>
        <v>0</v>
      </c>
    </row>
    <row r="39" spans="5:12">
      <c r="E39">
        <f t="shared" ref="E39:E42" si="11">E38</f>
        <v>0</v>
      </c>
      <c r="F39" t="s">
        <v>27</v>
      </c>
      <c r="G39" s="10">
        <v>2</v>
      </c>
      <c r="H39" s="11">
        <v>3</v>
      </c>
      <c r="I39" s="12">
        <v>4</v>
      </c>
      <c r="J39" s="13">
        <v>2</v>
      </c>
      <c r="K39">
        <f t="shared" si="9"/>
        <v>0</v>
      </c>
      <c r="L39">
        <f t="shared" si="10"/>
        <v>0</v>
      </c>
    </row>
    <row r="40" spans="5:12">
      <c r="E40">
        <f t="shared" si="11"/>
        <v>0</v>
      </c>
      <c r="F40" t="s">
        <v>28</v>
      </c>
      <c r="G40" s="10">
        <v>1</v>
      </c>
      <c r="H40" s="11">
        <v>5</v>
      </c>
      <c r="I40" s="12">
        <v>5</v>
      </c>
      <c r="J40" s="13">
        <v>4</v>
      </c>
      <c r="K40">
        <f t="shared" si="9"/>
        <v>0</v>
      </c>
      <c r="L40">
        <f t="shared" si="10"/>
        <v>0</v>
      </c>
    </row>
    <row r="41" spans="5:12">
      <c r="E41">
        <f t="shared" si="11"/>
        <v>0</v>
      </c>
      <c r="F41" t="s">
        <v>29</v>
      </c>
      <c r="G41" s="10">
        <v>5</v>
      </c>
      <c r="H41" s="11">
        <v>4</v>
      </c>
      <c r="I41" s="12">
        <v>6</v>
      </c>
      <c r="J41" s="13">
        <v>2</v>
      </c>
      <c r="K41">
        <f t="shared" si="9"/>
        <v>0</v>
      </c>
      <c r="L41">
        <f t="shared" si="10"/>
        <v>0</v>
      </c>
    </row>
    <row r="42" spans="5:12">
      <c r="E42">
        <f t="shared" si="11"/>
        <v>0</v>
      </c>
      <c r="F42" t="s">
        <v>30</v>
      </c>
      <c r="G42" s="10">
        <v>3</v>
      </c>
      <c r="H42" s="11">
        <v>3</v>
      </c>
      <c r="I42" s="12">
        <v>4</v>
      </c>
      <c r="J42" s="13">
        <v>3</v>
      </c>
      <c r="K42">
        <f t="shared" si="9"/>
        <v>0</v>
      </c>
      <c r="L42">
        <f t="shared" si="10"/>
        <v>0</v>
      </c>
    </row>
    <row r="43" spans="5:12">
      <c r="G43" s="10"/>
      <c r="H43" s="11"/>
      <c r="I43" s="12"/>
      <c r="J43" s="13"/>
    </row>
    <row r="44" spans="5:12">
      <c r="G44" s="10"/>
      <c r="H44" s="11"/>
      <c r="I44" s="12"/>
      <c r="J44" s="13"/>
    </row>
    <row r="45" spans="5:12">
      <c r="G45" s="10"/>
      <c r="H45" s="11"/>
      <c r="I45" s="12"/>
      <c r="J45" s="13"/>
    </row>
    <row r="46" spans="5:12">
      <c r="F46" s="6" t="s">
        <v>31</v>
      </c>
      <c r="G46" s="10"/>
      <c r="H46" s="11"/>
      <c r="I46" s="12"/>
      <c r="J46" s="13"/>
    </row>
    <row r="47" spans="5:12">
      <c r="F47" s="9" t="s">
        <v>3</v>
      </c>
      <c r="G47" s="10"/>
      <c r="H47" s="11"/>
      <c r="I47" s="12"/>
      <c r="J47" s="13"/>
    </row>
    <row r="48" spans="5:12">
      <c r="E48">
        <f>C14</f>
        <v>0</v>
      </c>
      <c r="F48" t="s">
        <v>32</v>
      </c>
      <c r="G48" s="10">
        <v>3</v>
      </c>
      <c r="H48" s="11">
        <v>1</v>
      </c>
      <c r="I48" s="12">
        <v>5</v>
      </c>
      <c r="J48" s="13">
        <v>1</v>
      </c>
      <c r="K48">
        <f t="shared" ref="K48:K53" si="12">SUMPRODUCT(G48:J48,$B$2:$E$2)</f>
        <v>0</v>
      </c>
      <c r="L48">
        <f>K48*E48</f>
        <v>0</v>
      </c>
    </row>
    <row r="49" spans="5:12">
      <c r="E49">
        <f>E48</f>
        <v>0</v>
      </c>
      <c r="F49" t="s">
        <v>33</v>
      </c>
      <c r="G49" s="10">
        <v>3</v>
      </c>
      <c r="H49" s="11">
        <v>1</v>
      </c>
      <c r="I49" s="12">
        <v>4</v>
      </c>
      <c r="J49" s="13">
        <v>1</v>
      </c>
      <c r="K49">
        <f t="shared" si="12"/>
        <v>0</v>
      </c>
      <c r="L49">
        <f t="shared" ref="L49:L53" si="13">K49*E49</f>
        <v>0</v>
      </c>
    </row>
    <row r="50" spans="5:12">
      <c r="E50">
        <f t="shared" ref="E50:E53" si="14">E49</f>
        <v>0</v>
      </c>
      <c r="F50" t="s">
        <v>34</v>
      </c>
      <c r="G50" s="10">
        <v>2</v>
      </c>
      <c r="H50" s="11">
        <v>2</v>
      </c>
      <c r="I50" s="12">
        <v>5</v>
      </c>
      <c r="J50" s="13">
        <v>3</v>
      </c>
      <c r="K50">
        <f t="shared" si="12"/>
        <v>0</v>
      </c>
      <c r="L50">
        <f t="shared" si="13"/>
        <v>0</v>
      </c>
    </row>
    <row r="51" spans="5:12">
      <c r="E51">
        <f t="shared" si="14"/>
        <v>0</v>
      </c>
      <c r="F51" t="s">
        <v>35</v>
      </c>
      <c r="G51" s="10">
        <v>2</v>
      </c>
      <c r="H51" s="11">
        <v>2</v>
      </c>
      <c r="I51" s="12">
        <v>5</v>
      </c>
      <c r="J51" s="13">
        <v>2</v>
      </c>
      <c r="K51">
        <f t="shared" si="12"/>
        <v>0</v>
      </c>
      <c r="L51">
        <f t="shared" si="13"/>
        <v>0</v>
      </c>
    </row>
    <row r="52" spans="5:12">
      <c r="E52">
        <f t="shared" si="14"/>
        <v>0</v>
      </c>
      <c r="F52" t="s">
        <v>36</v>
      </c>
      <c r="G52" s="10">
        <v>2</v>
      </c>
      <c r="H52" s="11">
        <v>3</v>
      </c>
      <c r="I52" s="12">
        <v>4</v>
      </c>
      <c r="J52" s="13">
        <v>4</v>
      </c>
      <c r="K52">
        <f t="shared" si="12"/>
        <v>0</v>
      </c>
      <c r="L52">
        <f t="shared" si="13"/>
        <v>0</v>
      </c>
    </row>
    <row r="53" spans="5:12">
      <c r="E53">
        <f t="shared" si="14"/>
        <v>0</v>
      </c>
      <c r="F53" t="s">
        <v>37</v>
      </c>
      <c r="G53" s="10">
        <v>2</v>
      </c>
      <c r="H53" s="11">
        <v>3</v>
      </c>
      <c r="I53" s="12">
        <v>4</v>
      </c>
      <c r="J53" s="13">
        <v>3</v>
      </c>
      <c r="K53">
        <f t="shared" si="12"/>
        <v>0</v>
      </c>
      <c r="L53">
        <f t="shared" si="13"/>
        <v>0</v>
      </c>
    </row>
    <row r="54" spans="5:12">
      <c r="G54" s="10"/>
      <c r="H54" s="11"/>
      <c r="I54" s="12"/>
      <c r="J54" s="13"/>
    </row>
    <row r="55" spans="5:12">
      <c r="G55" s="10"/>
      <c r="H55" s="11"/>
      <c r="I55" s="12"/>
      <c r="J55" s="13"/>
    </row>
    <row r="56" spans="5:12">
      <c r="G56" s="14"/>
      <c r="H56" s="14"/>
      <c r="I56" s="15"/>
      <c r="J56" s="14"/>
    </row>
    <row r="57" spans="5:12">
      <c r="G57" s="16" t="s">
        <v>38</v>
      </c>
      <c r="H57" s="17" t="s">
        <v>39</v>
      </c>
      <c r="I57" s="18" t="s">
        <v>40</v>
      </c>
      <c r="J57" s="19" t="s">
        <v>41</v>
      </c>
    </row>
    <row r="58" spans="5:12" ht="28">
      <c r="F58" s="1" t="s">
        <v>42</v>
      </c>
      <c r="G58" s="2" t="s">
        <v>43</v>
      </c>
      <c r="H58" s="3" t="s">
        <v>44</v>
      </c>
      <c r="I58" s="4" t="s">
        <v>45</v>
      </c>
      <c r="J58" s="5" t="s">
        <v>46</v>
      </c>
    </row>
    <row r="59" spans="5:12">
      <c r="F59" t="s">
        <v>52</v>
      </c>
    </row>
    <row r="60" spans="5:12">
      <c r="F60" s="6" t="s">
        <v>1</v>
      </c>
      <c r="G60" s="7" t="s">
        <v>2</v>
      </c>
      <c r="H60" s="7" t="s">
        <v>2</v>
      </c>
      <c r="I60" s="8" t="s">
        <v>2</v>
      </c>
      <c r="J60" s="7" t="s">
        <v>2</v>
      </c>
    </row>
    <row r="61" spans="5:12">
      <c r="F61" s="9" t="s">
        <v>3</v>
      </c>
      <c r="G61" s="10"/>
      <c r="H61" s="11"/>
      <c r="I61" s="12"/>
      <c r="J61" s="13"/>
    </row>
    <row r="62" spans="5:12">
      <c r="E62">
        <f>C7</f>
        <v>0</v>
      </c>
      <c r="F62" t="s">
        <v>4</v>
      </c>
      <c r="G62" s="10">
        <v>6</v>
      </c>
      <c r="H62" s="11">
        <v>4</v>
      </c>
      <c r="I62" s="12">
        <v>3</v>
      </c>
      <c r="J62" s="13">
        <v>3</v>
      </c>
      <c r="K62">
        <f t="shared" ref="K62:K67" si="15">SUMPRODUCT(G62:J62,$B$2:$E$2)</f>
        <v>0</v>
      </c>
      <c r="L62">
        <f>K62*E62</f>
        <v>0</v>
      </c>
    </row>
    <row r="63" spans="5:12">
      <c r="E63">
        <f>E62</f>
        <v>0</v>
      </c>
      <c r="F63" t="s">
        <v>5</v>
      </c>
      <c r="G63" s="10">
        <v>5</v>
      </c>
      <c r="H63" s="11">
        <v>2</v>
      </c>
      <c r="I63" s="12">
        <v>2</v>
      </c>
      <c r="J63" s="13">
        <v>1</v>
      </c>
      <c r="K63">
        <f t="shared" si="15"/>
        <v>0</v>
      </c>
      <c r="L63">
        <f t="shared" ref="L63:L67" si="16">K63*E63</f>
        <v>0</v>
      </c>
    </row>
    <row r="64" spans="5:12">
      <c r="E64">
        <f t="shared" ref="E64:E67" si="17">E63</f>
        <v>0</v>
      </c>
      <c r="F64" t="s">
        <v>6</v>
      </c>
      <c r="G64" s="10">
        <v>3</v>
      </c>
      <c r="H64" s="11">
        <v>1</v>
      </c>
      <c r="I64" s="12">
        <v>2</v>
      </c>
      <c r="J64" s="13">
        <v>2</v>
      </c>
      <c r="K64">
        <f t="shared" si="15"/>
        <v>0</v>
      </c>
      <c r="L64">
        <f t="shared" si="16"/>
        <v>0</v>
      </c>
    </row>
    <row r="65" spans="5:12">
      <c r="E65">
        <f t="shared" si="17"/>
        <v>0</v>
      </c>
      <c r="F65" t="s">
        <v>7</v>
      </c>
      <c r="G65" s="10">
        <v>3</v>
      </c>
      <c r="H65" s="11">
        <v>2</v>
      </c>
      <c r="I65" s="12">
        <v>1</v>
      </c>
      <c r="J65" s="13">
        <v>1</v>
      </c>
      <c r="K65">
        <f t="shared" si="15"/>
        <v>0</v>
      </c>
      <c r="L65">
        <f t="shared" si="16"/>
        <v>0</v>
      </c>
    </row>
    <row r="66" spans="5:12">
      <c r="E66">
        <f t="shared" si="17"/>
        <v>0</v>
      </c>
      <c r="F66" t="s">
        <v>8</v>
      </c>
      <c r="G66" s="10">
        <v>3</v>
      </c>
      <c r="H66" s="11">
        <v>3</v>
      </c>
      <c r="I66" s="12">
        <v>2</v>
      </c>
      <c r="J66" s="13">
        <v>1</v>
      </c>
      <c r="K66">
        <f t="shared" si="15"/>
        <v>0</v>
      </c>
      <c r="L66">
        <f t="shared" si="16"/>
        <v>0</v>
      </c>
    </row>
    <row r="67" spans="5:12">
      <c r="E67">
        <f t="shared" si="17"/>
        <v>0</v>
      </c>
      <c r="F67" t="s">
        <v>9</v>
      </c>
      <c r="G67" s="10">
        <v>3</v>
      </c>
      <c r="H67" s="11">
        <v>3</v>
      </c>
      <c r="I67" s="12">
        <v>3</v>
      </c>
      <c r="J67" s="13">
        <v>1</v>
      </c>
      <c r="K67">
        <f t="shared" si="15"/>
        <v>0</v>
      </c>
      <c r="L67">
        <f t="shared" si="16"/>
        <v>0</v>
      </c>
    </row>
    <row r="68" spans="5:12">
      <c r="G68" s="10"/>
      <c r="H68" s="11"/>
      <c r="I68" s="12"/>
      <c r="J68" s="13"/>
    </row>
    <row r="69" spans="5:12">
      <c r="G69" s="10"/>
      <c r="H69" s="11"/>
      <c r="I69" s="12"/>
      <c r="J69" s="13"/>
    </row>
    <row r="70" spans="5:12">
      <c r="G70" s="10"/>
      <c r="H70" s="11"/>
      <c r="I70" s="12"/>
      <c r="J70" s="13"/>
    </row>
    <row r="71" spans="5:12">
      <c r="F71" s="6" t="s">
        <v>10</v>
      </c>
      <c r="G71" s="10"/>
      <c r="H71" s="11"/>
      <c r="I71" s="12"/>
      <c r="J71" s="13"/>
    </row>
    <row r="72" spans="5:12">
      <c r="F72" s="9" t="s">
        <v>3</v>
      </c>
      <c r="G72" s="10"/>
      <c r="H72" s="11"/>
      <c r="I72" s="12"/>
      <c r="J72" s="13"/>
    </row>
    <row r="73" spans="5:12">
      <c r="E73">
        <f>C9</f>
        <v>0</v>
      </c>
      <c r="F73" t="s">
        <v>11</v>
      </c>
      <c r="G73" s="10">
        <v>6</v>
      </c>
      <c r="H73" s="11">
        <v>7</v>
      </c>
      <c r="I73" s="12">
        <v>3</v>
      </c>
      <c r="J73" s="13">
        <v>3</v>
      </c>
      <c r="K73">
        <f t="shared" ref="K73:K78" si="18">SUMPRODUCT(G73:J73,$B$2:$E$2)</f>
        <v>0</v>
      </c>
      <c r="L73">
        <f>K73*E73</f>
        <v>0</v>
      </c>
    </row>
    <row r="74" spans="5:12">
      <c r="E74">
        <f>E73</f>
        <v>0</v>
      </c>
      <c r="F74" t="s">
        <v>12</v>
      </c>
      <c r="G74" s="10">
        <v>3</v>
      </c>
      <c r="H74" s="11">
        <v>5</v>
      </c>
      <c r="I74" s="12">
        <v>2</v>
      </c>
      <c r="J74" s="13">
        <v>1</v>
      </c>
      <c r="K74">
        <f t="shared" si="18"/>
        <v>0</v>
      </c>
      <c r="L74">
        <f t="shared" ref="L74:L78" si="19">K74*E74</f>
        <v>0</v>
      </c>
    </row>
    <row r="75" spans="5:12">
      <c r="E75">
        <f t="shared" ref="E75:E78" si="20">E74</f>
        <v>0</v>
      </c>
      <c r="F75" t="s">
        <v>13</v>
      </c>
      <c r="G75" s="10">
        <v>6</v>
      </c>
      <c r="H75" s="11">
        <v>4</v>
      </c>
      <c r="I75" s="12">
        <v>3</v>
      </c>
      <c r="J75" s="13">
        <v>2</v>
      </c>
      <c r="K75">
        <f t="shared" si="18"/>
        <v>0</v>
      </c>
      <c r="L75">
        <f t="shared" si="19"/>
        <v>0</v>
      </c>
    </row>
    <row r="76" spans="5:12">
      <c r="E76">
        <f t="shared" si="20"/>
        <v>0</v>
      </c>
      <c r="F76" t="s">
        <v>14</v>
      </c>
      <c r="G76" s="10">
        <v>6</v>
      </c>
      <c r="H76" s="11">
        <v>7</v>
      </c>
      <c r="I76" s="12">
        <v>4</v>
      </c>
      <c r="J76" s="13">
        <v>4</v>
      </c>
      <c r="K76">
        <f t="shared" si="18"/>
        <v>0</v>
      </c>
      <c r="L76">
        <f t="shared" si="19"/>
        <v>0</v>
      </c>
    </row>
    <row r="77" spans="5:12">
      <c r="E77">
        <f t="shared" si="20"/>
        <v>0</v>
      </c>
      <c r="F77" t="s">
        <v>15</v>
      </c>
      <c r="G77" s="10">
        <v>6</v>
      </c>
      <c r="H77" s="11">
        <v>6</v>
      </c>
      <c r="I77" s="12">
        <v>2</v>
      </c>
      <c r="J77" s="13">
        <v>5</v>
      </c>
      <c r="K77">
        <f t="shared" si="18"/>
        <v>0</v>
      </c>
      <c r="L77">
        <f t="shared" si="19"/>
        <v>0</v>
      </c>
    </row>
    <row r="78" spans="5:12">
      <c r="E78">
        <f t="shared" si="20"/>
        <v>0</v>
      </c>
      <c r="F78" t="s">
        <v>16</v>
      </c>
      <c r="G78" s="10">
        <v>3</v>
      </c>
      <c r="H78" s="11">
        <v>3</v>
      </c>
      <c r="I78" s="12">
        <v>1</v>
      </c>
      <c r="J78" s="13">
        <v>1</v>
      </c>
      <c r="K78">
        <f t="shared" si="18"/>
        <v>0</v>
      </c>
      <c r="L78">
        <f t="shared" si="19"/>
        <v>0</v>
      </c>
    </row>
    <row r="79" spans="5:12">
      <c r="G79" s="10"/>
      <c r="H79" s="11"/>
      <c r="I79" s="12"/>
      <c r="J79" s="13"/>
    </row>
    <row r="80" spans="5:12">
      <c r="G80" s="10"/>
      <c r="H80" s="11"/>
      <c r="I80" s="12"/>
      <c r="J80" s="13"/>
    </row>
    <row r="81" spans="5:12">
      <c r="G81" s="10"/>
      <c r="H81" s="11"/>
      <c r="I81" s="12"/>
      <c r="J81" s="13"/>
    </row>
    <row r="82" spans="5:12">
      <c r="F82" s="6" t="s">
        <v>17</v>
      </c>
      <c r="G82" s="10"/>
      <c r="H82" s="11"/>
      <c r="I82" s="12"/>
      <c r="J82" s="13"/>
    </row>
    <row r="83" spans="5:12">
      <c r="F83" s="9" t="s">
        <v>3</v>
      </c>
      <c r="G83" s="10"/>
      <c r="H83" s="11"/>
      <c r="I83" s="12"/>
      <c r="J83" s="13"/>
    </row>
    <row r="84" spans="5:12">
      <c r="E84">
        <f>C11</f>
        <v>0</v>
      </c>
      <c r="F84" t="s">
        <v>18</v>
      </c>
      <c r="G84" s="10">
        <v>6</v>
      </c>
      <c r="H84" s="11">
        <v>2</v>
      </c>
      <c r="I84" s="12">
        <v>5</v>
      </c>
      <c r="J84" s="13">
        <v>2</v>
      </c>
      <c r="K84">
        <f t="shared" ref="K84:K89" si="21">SUMPRODUCT(G84:J84,$B$2:$E$2)</f>
        <v>0</v>
      </c>
      <c r="L84">
        <f>K84*E84</f>
        <v>0</v>
      </c>
    </row>
    <row r="85" spans="5:12">
      <c r="E85">
        <f>E84</f>
        <v>0</v>
      </c>
      <c r="F85" t="s">
        <v>19</v>
      </c>
      <c r="G85" s="10">
        <v>6</v>
      </c>
      <c r="H85" s="11">
        <v>3</v>
      </c>
      <c r="I85" s="12">
        <v>6</v>
      </c>
      <c r="J85" s="13">
        <v>2</v>
      </c>
      <c r="K85">
        <f t="shared" si="21"/>
        <v>0</v>
      </c>
      <c r="L85">
        <f t="shared" ref="L85:L89" si="22">K85*E85</f>
        <v>0</v>
      </c>
    </row>
    <row r="86" spans="5:12">
      <c r="E86">
        <f t="shared" ref="E86:E89" si="23">E85</f>
        <v>0</v>
      </c>
      <c r="F86" t="s">
        <v>20</v>
      </c>
      <c r="G86" s="10">
        <v>6</v>
      </c>
      <c r="H86" s="11">
        <v>2</v>
      </c>
      <c r="I86" s="12">
        <v>4</v>
      </c>
      <c r="J86" s="13">
        <v>5</v>
      </c>
      <c r="K86">
        <f t="shared" si="21"/>
        <v>0</v>
      </c>
      <c r="L86">
        <f t="shared" si="22"/>
        <v>0</v>
      </c>
    </row>
    <row r="87" spans="5:12">
      <c r="E87">
        <f t="shared" si="23"/>
        <v>0</v>
      </c>
      <c r="F87" t="s">
        <v>21</v>
      </c>
      <c r="G87" s="10">
        <v>3</v>
      </c>
      <c r="H87" s="11">
        <v>2</v>
      </c>
      <c r="I87" s="12">
        <v>3</v>
      </c>
      <c r="J87" s="13">
        <v>2</v>
      </c>
      <c r="K87">
        <f t="shared" si="21"/>
        <v>0</v>
      </c>
      <c r="L87">
        <f t="shared" si="22"/>
        <v>0</v>
      </c>
    </row>
    <row r="88" spans="5:12">
      <c r="E88">
        <f t="shared" si="23"/>
        <v>0</v>
      </c>
      <c r="F88" t="s">
        <v>22</v>
      </c>
      <c r="G88" s="10">
        <v>3</v>
      </c>
      <c r="H88" s="11">
        <v>4</v>
      </c>
      <c r="I88" s="12">
        <v>3</v>
      </c>
      <c r="J88" s="13">
        <v>2</v>
      </c>
      <c r="K88">
        <f t="shared" si="21"/>
        <v>0</v>
      </c>
      <c r="L88">
        <f t="shared" si="22"/>
        <v>0</v>
      </c>
    </row>
    <row r="89" spans="5:12">
      <c r="E89">
        <f t="shared" si="23"/>
        <v>0</v>
      </c>
      <c r="F89" t="s">
        <v>23</v>
      </c>
      <c r="G89" s="10">
        <v>3</v>
      </c>
      <c r="H89" s="11">
        <v>3</v>
      </c>
      <c r="I89" s="12">
        <v>2</v>
      </c>
      <c r="J89" s="13">
        <v>6</v>
      </c>
      <c r="K89">
        <f t="shared" si="21"/>
        <v>0</v>
      </c>
      <c r="L89">
        <f t="shared" si="22"/>
        <v>0</v>
      </c>
    </row>
    <row r="90" spans="5:12">
      <c r="G90" s="10"/>
      <c r="H90" s="11"/>
      <c r="I90" s="12"/>
      <c r="J90" s="13"/>
    </row>
    <row r="91" spans="5:12">
      <c r="G91" s="10"/>
      <c r="H91" s="11"/>
      <c r="I91" s="12"/>
      <c r="J91" s="13"/>
    </row>
    <row r="92" spans="5:12">
      <c r="G92" s="10"/>
      <c r="H92" s="11"/>
      <c r="I92" s="12"/>
      <c r="J92" s="13"/>
    </row>
    <row r="93" spans="5:12">
      <c r="F93" s="6" t="s">
        <v>24</v>
      </c>
      <c r="G93" s="10"/>
      <c r="H93" s="11"/>
      <c r="I93" s="12"/>
      <c r="J93" s="13"/>
    </row>
    <row r="94" spans="5:12">
      <c r="F94" s="9" t="s">
        <v>3</v>
      </c>
      <c r="G94" s="10"/>
      <c r="H94" s="11"/>
      <c r="I94" s="12"/>
      <c r="J94" s="13"/>
    </row>
    <row r="95" spans="5:12">
      <c r="E95">
        <f>C13</f>
        <v>0</v>
      </c>
      <c r="F95" t="s">
        <v>25</v>
      </c>
      <c r="G95" s="10">
        <v>1</v>
      </c>
      <c r="H95" s="11">
        <v>3</v>
      </c>
      <c r="I95" s="12">
        <v>4</v>
      </c>
      <c r="J95" s="13">
        <v>1</v>
      </c>
      <c r="K95">
        <f t="shared" ref="K95:K100" si="24">SUMPRODUCT(G95:J95,$B$2:$E$2)</f>
        <v>0</v>
      </c>
      <c r="L95">
        <f>K95*E95</f>
        <v>0</v>
      </c>
    </row>
    <row r="96" spans="5:12">
      <c r="E96">
        <f>E95</f>
        <v>0</v>
      </c>
      <c r="F96" t="s">
        <v>26</v>
      </c>
      <c r="G96" s="10">
        <v>1</v>
      </c>
      <c r="H96" s="11">
        <v>3</v>
      </c>
      <c r="I96" s="12">
        <v>3</v>
      </c>
      <c r="J96" s="13">
        <v>3</v>
      </c>
      <c r="K96">
        <f t="shared" si="24"/>
        <v>0</v>
      </c>
      <c r="L96">
        <f t="shared" ref="L96:L100" si="25">K96*E96</f>
        <v>0</v>
      </c>
    </row>
    <row r="97" spans="5:12">
      <c r="E97">
        <f t="shared" ref="E97:E100" si="26">E96</f>
        <v>0</v>
      </c>
      <c r="F97" t="s">
        <v>27</v>
      </c>
      <c r="G97" s="10">
        <v>4</v>
      </c>
      <c r="H97" s="11">
        <v>3</v>
      </c>
      <c r="I97" s="12">
        <v>3</v>
      </c>
      <c r="J97" s="13">
        <v>2</v>
      </c>
      <c r="K97">
        <f t="shared" si="24"/>
        <v>0</v>
      </c>
      <c r="L97">
        <f t="shared" si="25"/>
        <v>0</v>
      </c>
    </row>
    <row r="98" spans="5:12">
      <c r="E98">
        <f t="shared" si="26"/>
        <v>0</v>
      </c>
      <c r="F98" t="s">
        <v>28</v>
      </c>
      <c r="G98" s="10">
        <v>1</v>
      </c>
      <c r="H98" s="11">
        <v>5</v>
      </c>
      <c r="I98" s="12">
        <v>4</v>
      </c>
      <c r="J98" s="13">
        <v>4</v>
      </c>
      <c r="K98">
        <f t="shared" si="24"/>
        <v>0</v>
      </c>
      <c r="L98">
        <f t="shared" si="25"/>
        <v>0</v>
      </c>
    </row>
    <row r="99" spans="5:12">
      <c r="E99">
        <f t="shared" si="26"/>
        <v>0</v>
      </c>
      <c r="F99" t="s">
        <v>29</v>
      </c>
      <c r="G99" s="10">
        <v>6</v>
      </c>
      <c r="H99" s="11">
        <v>4</v>
      </c>
      <c r="I99" s="12">
        <v>4</v>
      </c>
      <c r="J99" s="13">
        <v>2</v>
      </c>
      <c r="K99">
        <f t="shared" si="24"/>
        <v>0</v>
      </c>
      <c r="L99">
        <f t="shared" si="25"/>
        <v>0</v>
      </c>
    </row>
    <row r="100" spans="5:12">
      <c r="E100">
        <f t="shared" si="26"/>
        <v>0</v>
      </c>
      <c r="F100" t="s">
        <v>30</v>
      </c>
      <c r="G100" s="10">
        <v>4</v>
      </c>
      <c r="H100" s="11">
        <v>3</v>
      </c>
      <c r="I100" s="12">
        <v>3</v>
      </c>
      <c r="J100" s="13">
        <v>3</v>
      </c>
      <c r="K100">
        <f t="shared" si="24"/>
        <v>0</v>
      </c>
      <c r="L100">
        <f t="shared" si="25"/>
        <v>0</v>
      </c>
    </row>
    <row r="101" spans="5:12">
      <c r="G101" s="10"/>
      <c r="H101" s="11"/>
      <c r="I101" s="12"/>
      <c r="J101" s="13"/>
    </row>
    <row r="102" spans="5:12">
      <c r="G102" s="10"/>
      <c r="H102" s="11"/>
      <c r="I102" s="12"/>
      <c r="J102" s="13"/>
    </row>
    <row r="103" spans="5:12">
      <c r="G103" s="10"/>
      <c r="H103" s="11"/>
      <c r="I103" s="12"/>
      <c r="J103" s="13"/>
    </row>
    <row r="104" spans="5:12">
      <c r="F104" s="6" t="s">
        <v>31</v>
      </c>
      <c r="G104" s="10"/>
      <c r="H104" s="11"/>
      <c r="I104" s="12"/>
      <c r="J104" s="13"/>
    </row>
    <row r="105" spans="5:12">
      <c r="F105" s="9" t="s">
        <v>3</v>
      </c>
      <c r="G105" s="10"/>
      <c r="H105" s="11"/>
      <c r="I105" s="12"/>
      <c r="J105" s="13"/>
    </row>
    <row r="106" spans="5:12">
      <c r="E106">
        <f>C15</f>
        <v>1</v>
      </c>
      <c r="F106" t="s">
        <v>32</v>
      </c>
      <c r="G106" s="10">
        <v>3</v>
      </c>
      <c r="H106" s="11">
        <v>1</v>
      </c>
      <c r="I106" s="12">
        <v>4</v>
      </c>
      <c r="J106" s="13">
        <v>1</v>
      </c>
      <c r="K106">
        <f t="shared" ref="K106:K111" si="27">SUMPRODUCT(G106:J106,$B$2:$E$2)</f>
        <v>0</v>
      </c>
      <c r="L106">
        <f>K106*E106</f>
        <v>0</v>
      </c>
    </row>
    <row r="107" spans="5:12">
      <c r="E107">
        <f t="shared" ref="E107:E111" si="28">C16</f>
        <v>0</v>
      </c>
      <c r="F107" t="s">
        <v>33</v>
      </c>
      <c r="G107" s="10">
        <v>3</v>
      </c>
      <c r="H107" s="11">
        <v>1</v>
      </c>
      <c r="I107" s="12">
        <v>3</v>
      </c>
      <c r="J107" s="13">
        <v>1</v>
      </c>
      <c r="K107">
        <f t="shared" si="27"/>
        <v>0</v>
      </c>
      <c r="L107">
        <f t="shared" ref="L107:L111" si="29">K107*E107</f>
        <v>0</v>
      </c>
    </row>
    <row r="108" spans="5:12">
      <c r="E108">
        <f t="shared" si="28"/>
        <v>0</v>
      </c>
      <c r="F108" t="s">
        <v>34</v>
      </c>
      <c r="G108" s="10">
        <v>2</v>
      </c>
      <c r="H108" s="11">
        <v>2</v>
      </c>
      <c r="I108" s="12">
        <v>5</v>
      </c>
      <c r="J108" s="13">
        <v>3</v>
      </c>
      <c r="K108">
        <f t="shared" si="27"/>
        <v>0</v>
      </c>
      <c r="L108">
        <f t="shared" si="29"/>
        <v>0</v>
      </c>
    </row>
    <row r="109" spans="5:12">
      <c r="E109">
        <f t="shared" si="28"/>
        <v>0</v>
      </c>
      <c r="F109" t="s">
        <v>35</v>
      </c>
      <c r="G109" s="10">
        <v>2</v>
      </c>
      <c r="H109" s="11">
        <v>2</v>
      </c>
      <c r="I109" s="12">
        <v>4</v>
      </c>
      <c r="J109" s="13">
        <v>2</v>
      </c>
      <c r="K109">
        <f t="shared" si="27"/>
        <v>0</v>
      </c>
      <c r="L109">
        <f t="shared" si="29"/>
        <v>0</v>
      </c>
    </row>
    <row r="110" spans="5:12">
      <c r="E110">
        <f t="shared" si="28"/>
        <v>0</v>
      </c>
      <c r="F110" t="s">
        <v>36</v>
      </c>
      <c r="G110" s="10">
        <v>2</v>
      </c>
      <c r="H110" s="11">
        <v>3</v>
      </c>
      <c r="I110" s="12">
        <v>3</v>
      </c>
      <c r="J110" s="13">
        <v>4</v>
      </c>
      <c r="K110">
        <f t="shared" si="27"/>
        <v>0</v>
      </c>
      <c r="L110">
        <f t="shared" si="29"/>
        <v>0</v>
      </c>
    </row>
    <row r="111" spans="5:12">
      <c r="E111">
        <f t="shared" si="28"/>
        <v>0</v>
      </c>
      <c r="F111" t="s">
        <v>37</v>
      </c>
      <c r="G111" s="10">
        <v>2</v>
      </c>
      <c r="H111" s="11">
        <v>3</v>
      </c>
      <c r="I111" s="12">
        <v>3</v>
      </c>
      <c r="J111" s="13">
        <v>3</v>
      </c>
      <c r="K111">
        <f t="shared" si="27"/>
        <v>0</v>
      </c>
      <c r="L111">
        <f t="shared" si="29"/>
        <v>0</v>
      </c>
    </row>
  </sheetData>
  <pageMargins left="0.75" right="0.75" top="1" bottom="1" header="0.5" footer="0.5"/>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D31"/>
  <sheetViews>
    <sheetView workbookViewId="0"/>
  </sheetViews>
  <sheetFormatPr baseColWidth="10" defaultColWidth="8.83203125" defaultRowHeight="15" x14ac:dyDescent="0"/>
  <cols>
    <col min="1" max="4" width="36.6640625" customWidth="1"/>
  </cols>
  <sheetData>
    <row r="1" spans="1:4">
      <c r="A1" s="20" t="s">
        <v>68</v>
      </c>
    </row>
    <row r="3" spans="1:4">
      <c r="A3" t="s">
        <v>69</v>
      </c>
      <c r="B3" t="s">
        <v>70</v>
      </c>
      <c r="C3">
        <v>0</v>
      </c>
    </row>
    <row r="4" spans="1:4">
      <c r="A4" t="s">
        <v>71</v>
      </c>
    </row>
    <row r="5" spans="1:4">
      <c r="A5" t="s">
        <v>72</v>
      </c>
    </row>
    <row r="7" spans="1:4">
      <c r="A7" s="20" t="s">
        <v>73</v>
      </c>
      <c r="B7" t="s">
        <v>74</v>
      </c>
    </row>
    <row r="8" spans="1:4">
      <c r="B8">
        <v>4</v>
      </c>
    </row>
    <row r="10" spans="1:4">
      <c r="A10" t="s">
        <v>75</v>
      </c>
    </row>
    <row r="11" spans="1:4">
      <c r="A11" t="e">
        <f>CB_DATA_!#REF!</f>
        <v>#REF!</v>
      </c>
      <c r="B11" t="e">
        <f>'Cancun Weather Sim.'!#REF!</f>
        <v>#REF!</v>
      </c>
      <c r="C11" t="e">
        <f>#REF!</f>
        <v>#REF!</v>
      </c>
      <c r="D11" t="e">
        <f>'No-Show Adjusted Sim.'!#REF!</f>
        <v>#REF!</v>
      </c>
    </row>
    <row r="13" spans="1:4">
      <c r="A13" t="s">
        <v>76</v>
      </c>
    </row>
    <row r="14" spans="1:4">
      <c r="A14" t="s">
        <v>80</v>
      </c>
      <c r="B14" t="s">
        <v>84</v>
      </c>
      <c r="C14" t="s">
        <v>87</v>
      </c>
      <c r="D14" t="s">
        <v>89</v>
      </c>
    </row>
    <row r="16" spans="1:4">
      <c r="A16" t="s">
        <v>77</v>
      </c>
    </row>
    <row r="19" spans="1:4">
      <c r="A19" t="s">
        <v>78</v>
      </c>
    </row>
    <row r="20" spans="1:4">
      <c r="A20">
        <v>28</v>
      </c>
      <c r="B20">
        <v>31</v>
      </c>
      <c r="C20">
        <v>31</v>
      </c>
      <c r="D20">
        <v>31</v>
      </c>
    </row>
    <row r="25" spans="1:4">
      <c r="A25" s="20" t="s">
        <v>79</v>
      </c>
    </row>
    <row r="26" spans="1:4">
      <c r="A26" s="27" t="s">
        <v>81</v>
      </c>
      <c r="B26" s="27" t="s">
        <v>85</v>
      </c>
      <c r="C26" s="27" t="s">
        <v>85</v>
      </c>
      <c r="D26" s="27" t="s">
        <v>85</v>
      </c>
    </row>
    <row r="27" spans="1:4">
      <c r="A27" t="s">
        <v>82</v>
      </c>
      <c r="B27" t="s">
        <v>93</v>
      </c>
      <c r="C27" t="s">
        <v>91</v>
      </c>
      <c r="D27" t="s">
        <v>94</v>
      </c>
    </row>
    <row r="28" spans="1:4">
      <c r="A28" s="27" t="s">
        <v>83</v>
      </c>
      <c r="B28" s="27" t="s">
        <v>83</v>
      </c>
      <c r="C28" s="27" t="s">
        <v>83</v>
      </c>
      <c r="D28" s="27" t="s">
        <v>83</v>
      </c>
    </row>
    <row r="29" spans="1:4">
      <c r="B29" s="27" t="s">
        <v>81</v>
      </c>
      <c r="C29" s="27" t="s">
        <v>81</v>
      </c>
      <c r="D29" s="27" t="s">
        <v>81</v>
      </c>
    </row>
    <row r="30" spans="1:4">
      <c r="B30" t="s">
        <v>86</v>
      </c>
      <c r="C30" t="s">
        <v>88</v>
      </c>
      <c r="D30" t="s">
        <v>90</v>
      </c>
    </row>
    <row r="31" spans="1:4">
      <c r="B31" s="27" t="s">
        <v>83</v>
      </c>
      <c r="C31" s="27" t="s">
        <v>83</v>
      </c>
      <c r="D31" s="27" t="s">
        <v>83</v>
      </c>
    </row>
  </sheetData>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enableFormatConditionsCalculation="0"/>
  <dimension ref="A1:T243"/>
  <sheetViews>
    <sheetView topLeftCell="D1" workbookViewId="0">
      <selection activeCell="S15" sqref="S15"/>
    </sheetView>
  </sheetViews>
  <sheetFormatPr baseColWidth="10" defaultColWidth="11" defaultRowHeight="15" x14ac:dyDescent="0"/>
  <cols>
    <col min="16" max="16" width="14.33203125" bestFit="1" customWidth="1"/>
  </cols>
  <sheetData>
    <row r="1" spans="1:20">
      <c r="B1" t="s">
        <v>62</v>
      </c>
      <c r="C1" t="s">
        <v>63</v>
      </c>
      <c r="D1" t="s">
        <v>64</v>
      </c>
      <c r="E1" t="s">
        <v>62</v>
      </c>
      <c r="F1" t="s">
        <v>63</v>
      </c>
      <c r="G1" t="s">
        <v>64</v>
      </c>
      <c r="H1" t="s">
        <v>62</v>
      </c>
      <c r="I1" t="s">
        <v>63</v>
      </c>
      <c r="J1" t="s">
        <v>64</v>
      </c>
      <c r="M1" s="194" t="s">
        <v>239</v>
      </c>
      <c r="N1" s="194"/>
      <c r="O1" s="194"/>
    </row>
    <row r="2" spans="1:20">
      <c r="A2">
        <v>1</v>
      </c>
      <c r="B2">
        <v>0</v>
      </c>
      <c r="C2">
        <v>0</v>
      </c>
      <c r="D2">
        <v>0</v>
      </c>
      <c r="E2">
        <v>0</v>
      </c>
      <c r="F2">
        <v>0</v>
      </c>
      <c r="G2">
        <v>0</v>
      </c>
      <c r="H2">
        <v>0</v>
      </c>
      <c r="I2">
        <v>0</v>
      </c>
      <c r="J2">
        <v>0</v>
      </c>
      <c r="L2" s="26" t="s">
        <v>66</v>
      </c>
      <c r="M2" s="22" t="s">
        <v>62</v>
      </c>
      <c r="N2" s="22" t="s">
        <v>63</v>
      </c>
      <c r="O2" s="22" t="s">
        <v>64</v>
      </c>
      <c r="Q2" s="22" t="s">
        <v>62</v>
      </c>
      <c r="R2" s="22" t="s">
        <v>63</v>
      </c>
      <c r="S2" s="22" t="s">
        <v>64</v>
      </c>
    </row>
    <row r="3" spans="1:20">
      <c r="A3">
        <f>A2+1</f>
        <v>2</v>
      </c>
      <c r="B3">
        <v>0</v>
      </c>
      <c r="C3">
        <v>0</v>
      </c>
      <c r="D3">
        <v>0</v>
      </c>
      <c r="E3">
        <v>0</v>
      </c>
      <c r="F3">
        <v>0</v>
      </c>
      <c r="G3">
        <v>0</v>
      </c>
      <c r="H3">
        <v>0</v>
      </c>
      <c r="I3">
        <v>0</v>
      </c>
      <c r="J3">
        <v>0</v>
      </c>
      <c r="L3" s="28">
        <v>1</v>
      </c>
      <c r="M3" s="22">
        <f>VLOOKUP($L$3,$A:$J,2,0)</f>
        <v>0</v>
      </c>
      <c r="N3" s="22">
        <f>VLOOKUP($L$3,$A:$J,3,0)</f>
        <v>0</v>
      </c>
      <c r="O3" s="22">
        <f>VLOOKUP($L$3,$A:$J,4,0)</f>
        <v>0</v>
      </c>
      <c r="P3" t="s">
        <v>67</v>
      </c>
      <c r="Q3" s="22">
        <v>-0.5</v>
      </c>
      <c r="R3" s="22">
        <v>-1.5</v>
      </c>
      <c r="S3" s="22">
        <v>-2</v>
      </c>
      <c r="T3" s="22"/>
    </row>
    <row r="4" spans="1:20">
      <c r="A4">
        <f t="shared" ref="A4:A67" si="0">A3+1</f>
        <v>3</v>
      </c>
      <c r="B4">
        <v>0</v>
      </c>
      <c r="C4">
        <v>0</v>
      </c>
      <c r="D4">
        <v>0</v>
      </c>
      <c r="E4">
        <v>0</v>
      </c>
      <c r="F4">
        <v>0</v>
      </c>
      <c r="G4">
        <v>0</v>
      </c>
      <c r="H4">
        <v>0</v>
      </c>
      <c r="I4">
        <v>0</v>
      </c>
      <c r="J4">
        <v>0</v>
      </c>
      <c r="M4" s="22">
        <f>VLOOKUP($L$3,$A:$J,5,0)</f>
        <v>0</v>
      </c>
      <c r="N4" s="22">
        <f>VLOOKUP($L$3,$A:$J,6,0)</f>
        <v>0</v>
      </c>
      <c r="O4" s="22">
        <f>VLOOKUP($L$3,$A:$J,7,0)</f>
        <v>0</v>
      </c>
      <c r="Q4" s="22"/>
      <c r="R4" s="22"/>
      <c r="S4" s="22"/>
      <c r="T4" s="22"/>
    </row>
    <row r="5" spans="1:20">
      <c r="A5">
        <f t="shared" si="0"/>
        <v>4</v>
      </c>
      <c r="B5">
        <v>0</v>
      </c>
      <c r="C5">
        <v>0</v>
      </c>
      <c r="D5">
        <v>0</v>
      </c>
      <c r="E5">
        <v>0</v>
      </c>
      <c r="F5">
        <v>0</v>
      </c>
      <c r="G5">
        <v>0</v>
      </c>
      <c r="H5">
        <v>0</v>
      </c>
      <c r="I5">
        <v>0</v>
      </c>
      <c r="J5">
        <v>0</v>
      </c>
      <c r="M5" s="23">
        <f>VLOOKUP($L$3,$A:$J,8,0)</f>
        <v>0</v>
      </c>
      <c r="N5" s="23">
        <f>VLOOKUP($L$3,$A:$J,9,0)</f>
        <v>0</v>
      </c>
      <c r="O5" s="23">
        <f>VLOOKUP($L$3,$A:$J,7,10)</f>
        <v>0</v>
      </c>
      <c r="Q5" s="26"/>
      <c r="R5" s="22"/>
      <c r="S5" s="22"/>
      <c r="T5" s="26" t="s">
        <v>65</v>
      </c>
    </row>
    <row r="6" spans="1:20">
      <c r="A6">
        <f t="shared" si="0"/>
        <v>5</v>
      </c>
      <c r="B6">
        <v>0</v>
      </c>
      <c r="C6">
        <v>0</v>
      </c>
      <c r="D6">
        <v>0</v>
      </c>
      <c r="E6">
        <v>0</v>
      </c>
      <c r="F6">
        <v>0</v>
      </c>
      <c r="G6">
        <v>0</v>
      </c>
      <c r="H6">
        <v>0</v>
      </c>
      <c r="I6">
        <v>0</v>
      </c>
      <c r="J6">
        <v>0</v>
      </c>
      <c r="L6" s="25" t="s">
        <v>65</v>
      </c>
      <c r="M6" s="169">
        <f>SUM(M3:M5)</f>
        <v>0</v>
      </c>
      <c r="N6" s="169">
        <f>SUM(N3:N5)</f>
        <v>0</v>
      </c>
      <c r="O6" s="169">
        <f>SUM(O3:O5)</f>
        <v>0</v>
      </c>
      <c r="Q6" s="22">
        <f>Q3*M6</f>
        <v>0</v>
      </c>
      <c r="R6" s="22">
        <f>R3*N6</f>
        <v>0</v>
      </c>
      <c r="S6" s="22">
        <f>S3*O6</f>
        <v>0</v>
      </c>
      <c r="T6" s="29">
        <f>SUM(Q6:S6)</f>
        <v>0</v>
      </c>
    </row>
    <row r="7" spans="1:20">
      <c r="A7">
        <f t="shared" si="0"/>
        <v>6</v>
      </c>
      <c r="B7">
        <v>0</v>
      </c>
      <c r="C7">
        <v>0</v>
      </c>
      <c r="D7">
        <v>0</v>
      </c>
      <c r="E7">
        <v>0</v>
      </c>
      <c r="F7">
        <v>0</v>
      </c>
      <c r="G7">
        <v>0</v>
      </c>
      <c r="H7">
        <v>0</v>
      </c>
      <c r="I7">
        <v>0</v>
      </c>
      <c r="J7">
        <v>0</v>
      </c>
    </row>
    <row r="8" spans="1:20">
      <c r="A8">
        <f t="shared" si="0"/>
        <v>7</v>
      </c>
      <c r="B8">
        <v>0</v>
      </c>
      <c r="C8">
        <v>0</v>
      </c>
      <c r="D8">
        <v>0</v>
      </c>
      <c r="E8">
        <v>0</v>
      </c>
      <c r="F8">
        <v>0</v>
      </c>
      <c r="G8">
        <v>0</v>
      </c>
      <c r="H8">
        <v>1</v>
      </c>
      <c r="I8">
        <v>0</v>
      </c>
      <c r="J8">
        <v>0</v>
      </c>
    </row>
    <row r="9" spans="1:20">
      <c r="A9">
        <f t="shared" si="0"/>
        <v>8</v>
      </c>
      <c r="B9">
        <v>0</v>
      </c>
      <c r="C9">
        <v>0</v>
      </c>
      <c r="D9">
        <v>0</v>
      </c>
      <c r="E9">
        <v>1</v>
      </c>
      <c r="F9">
        <v>0</v>
      </c>
      <c r="G9">
        <v>0</v>
      </c>
      <c r="H9">
        <v>0</v>
      </c>
      <c r="I9">
        <v>0</v>
      </c>
      <c r="J9">
        <v>0</v>
      </c>
    </row>
    <row r="10" spans="1:20">
      <c r="A10">
        <f t="shared" si="0"/>
        <v>9</v>
      </c>
      <c r="B10">
        <v>1</v>
      </c>
      <c r="C10">
        <v>0</v>
      </c>
      <c r="D10">
        <v>0</v>
      </c>
      <c r="E10">
        <v>0</v>
      </c>
      <c r="F10">
        <v>0</v>
      </c>
      <c r="G10">
        <v>0</v>
      </c>
      <c r="H10">
        <v>0</v>
      </c>
      <c r="I10">
        <v>0</v>
      </c>
      <c r="J10">
        <v>0</v>
      </c>
    </row>
    <row r="11" spans="1:20">
      <c r="A11">
        <f t="shared" si="0"/>
        <v>10</v>
      </c>
      <c r="B11">
        <v>0</v>
      </c>
      <c r="C11">
        <v>0</v>
      </c>
      <c r="D11">
        <v>0</v>
      </c>
      <c r="E11">
        <v>0</v>
      </c>
      <c r="F11">
        <v>0</v>
      </c>
      <c r="G11">
        <v>0</v>
      </c>
      <c r="H11">
        <v>0</v>
      </c>
      <c r="I11">
        <v>0</v>
      </c>
      <c r="J11">
        <v>0</v>
      </c>
    </row>
    <row r="12" spans="1:20">
      <c r="A12">
        <f t="shared" si="0"/>
        <v>11</v>
      </c>
      <c r="B12">
        <v>0</v>
      </c>
      <c r="C12">
        <v>0</v>
      </c>
      <c r="D12">
        <v>0</v>
      </c>
      <c r="E12">
        <v>0</v>
      </c>
      <c r="F12">
        <v>0</v>
      </c>
      <c r="G12">
        <v>0</v>
      </c>
      <c r="H12">
        <v>0</v>
      </c>
      <c r="I12">
        <v>0</v>
      </c>
      <c r="J12">
        <v>0</v>
      </c>
    </row>
    <row r="13" spans="1:20">
      <c r="A13">
        <f t="shared" si="0"/>
        <v>12</v>
      </c>
      <c r="B13">
        <v>0</v>
      </c>
      <c r="C13">
        <v>0</v>
      </c>
      <c r="D13">
        <v>0</v>
      </c>
      <c r="E13">
        <v>0</v>
      </c>
      <c r="F13">
        <v>0</v>
      </c>
      <c r="G13">
        <v>0</v>
      </c>
      <c r="H13">
        <v>0</v>
      </c>
      <c r="I13">
        <v>0</v>
      </c>
      <c r="J13">
        <v>0</v>
      </c>
    </row>
    <row r="14" spans="1:20">
      <c r="A14">
        <f t="shared" si="0"/>
        <v>13</v>
      </c>
      <c r="B14">
        <v>0</v>
      </c>
      <c r="C14">
        <v>0</v>
      </c>
      <c r="D14">
        <v>0</v>
      </c>
      <c r="E14">
        <v>0</v>
      </c>
      <c r="F14">
        <v>0</v>
      </c>
      <c r="G14">
        <v>0</v>
      </c>
      <c r="H14">
        <v>0</v>
      </c>
      <c r="I14">
        <v>0</v>
      </c>
      <c r="J14">
        <v>0</v>
      </c>
    </row>
    <row r="15" spans="1:20">
      <c r="A15">
        <f t="shared" si="0"/>
        <v>14</v>
      </c>
      <c r="B15">
        <v>0</v>
      </c>
      <c r="C15">
        <v>0</v>
      </c>
      <c r="D15">
        <v>0</v>
      </c>
      <c r="E15">
        <v>0</v>
      </c>
      <c r="F15">
        <v>0</v>
      </c>
      <c r="G15">
        <v>0</v>
      </c>
      <c r="H15">
        <v>0</v>
      </c>
      <c r="I15">
        <v>0</v>
      </c>
      <c r="J15">
        <v>0</v>
      </c>
    </row>
    <row r="16" spans="1:20">
      <c r="A16">
        <f t="shared" si="0"/>
        <v>15</v>
      </c>
      <c r="B16">
        <v>0</v>
      </c>
      <c r="C16">
        <v>0</v>
      </c>
      <c r="D16">
        <v>0</v>
      </c>
      <c r="E16">
        <v>0</v>
      </c>
      <c r="F16">
        <v>0</v>
      </c>
      <c r="G16">
        <v>0</v>
      </c>
      <c r="H16">
        <v>1</v>
      </c>
      <c r="I16">
        <v>0</v>
      </c>
      <c r="J16">
        <v>0</v>
      </c>
    </row>
    <row r="17" spans="1:10">
      <c r="A17">
        <f t="shared" si="0"/>
        <v>16</v>
      </c>
      <c r="B17">
        <v>0</v>
      </c>
      <c r="C17">
        <v>0</v>
      </c>
      <c r="D17">
        <v>0</v>
      </c>
      <c r="E17">
        <v>1</v>
      </c>
      <c r="F17">
        <v>0</v>
      </c>
      <c r="G17">
        <v>0</v>
      </c>
      <c r="H17">
        <v>1</v>
      </c>
      <c r="I17">
        <v>0</v>
      </c>
      <c r="J17">
        <v>0</v>
      </c>
    </row>
    <row r="18" spans="1:10">
      <c r="A18">
        <f t="shared" si="0"/>
        <v>17</v>
      </c>
      <c r="B18">
        <v>1</v>
      </c>
      <c r="C18">
        <v>0</v>
      </c>
      <c r="D18">
        <v>0</v>
      </c>
      <c r="E18">
        <v>1</v>
      </c>
      <c r="F18">
        <v>0</v>
      </c>
      <c r="G18">
        <v>0</v>
      </c>
      <c r="H18">
        <v>1</v>
      </c>
      <c r="I18">
        <v>0</v>
      </c>
      <c r="J18">
        <v>0</v>
      </c>
    </row>
    <row r="19" spans="1:10">
      <c r="A19">
        <f t="shared" si="0"/>
        <v>18</v>
      </c>
      <c r="B19">
        <v>1</v>
      </c>
      <c r="C19">
        <v>0</v>
      </c>
      <c r="D19">
        <v>0</v>
      </c>
      <c r="E19">
        <v>1</v>
      </c>
      <c r="F19">
        <v>0</v>
      </c>
      <c r="G19">
        <v>0</v>
      </c>
      <c r="H19">
        <v>0</v>
      </c>
      <c r="I19">
        <v>0</v>
      </c>
      <c r="J19">
        <v>1</v>
      </c>
    </row>
    <row r="20" spans="1:10">
      <c r="A20">
        <f t="shared" si="0"/>
        <v>19</v>
      </c>
      <c r="B20">
        <v>1</v>
      </c>
      <c r="C20">
        <v>0</v>
      </c>
      <c r="D20">
        <v>0</v>
      </c>
      <c r="E20">
        <v>0</v>
      </c>
      <c r="F20">
        <v>0</v>
      </c>
      <c r="G20">
        <v>1</v>
      </c>
      <c r="H20">
        <v>0</v>
      </c>
      <c r="I20">
        <v>0</v>
      </c>
      <c r="J20">
        <v>1</v>
      </c>
    </row>
    <row r="21" spans="1:10">
      <c r="A21">
        <f t="shared" si="0"/>
        <v>20</v>
      </c>
      <c r="B21">
        <v>0</v>
      </c>
      <c r="C21">
        <v>0</v>
      </c>
      <c r="D21">
        <v>1</v>
      </c>
      <c r="E21">
        <v>0</v>
      </c>
      <c r="F21">
        <v>0</v>
      </c>
      <c r="G21">
        <v>1</v>
      </c>
      <c r="H21">
        <v>0</v>
      </c>
      <c r="I21">
        <v>0</v>
      </c>
      <c r="J21">
        <v>0</v>
      </c>
    </row>
    <row r="22" spans="1:10">
      <c r="A22">
        <f t="shared" si="0"/>
        <v>21</v>
      </c>
      <c r="B22">
        <v>0</v>
      </c>
      <c r="C22">
        <v>0</v>
      </c>
      <c r="D22">
        <v>1</v>
      </c>
      <c r="E22">
        <v>0</v>
      </c>
      <c r="F22">
        <v>0</v>
      </c>
      <c r="G22">
        <v>0</v>
      </c>
      <c r="H22">
        <v>0</v>
      </c>
      <c r="I22">
        <v>0</v>
      </c>
      <c r="J22">
        <v>0</v>
      </c>
    </row>
    <row r="23" spans="1:10">
      <c r="A23">
        <f t="shared" si="0"/>
        <v>22</v>
      </c>
      <c r="B23">
        <v>0</v>
      </c>
      <c r="C23">
        <v>0</v>
      </c>
      <c r="D23">
        <v>0</v>
      </c>
      <c r="E23">
        <v>0</v>
      </c>
      <c r="F23">
        <v>0</v>
      </c>
      <c r="G23">
        <v>0</v>
      </c>
      <c r="H23">
        <v>0</v>
      </c>
      <c r="I23">
        <v>0</v>
      </c>
      <c r="J23">
        <v>0</v>
      </c>
    </row>
    <row r="24" spans="1:10">
      <c r="A24">
        <f t="shared" si="0"/>
        <v>23</v>
      </c>
      <c r="B24">
        <v>0</v>
      </c>
      <c r="C24">
        <v>0</v>
      </c>
      <c r="D24">
        <v>0</v>
      </c>
      <c r="E24">
        <v>0</v>
      </c>
      <c r="F24">
        <v>0</v>
      </c>
      <c r="G24">
        <v>0</v>
      </c>
      <c r="H24">
        <v>1</v>
      </c>
      <c r="I24">
        <v>0</v>
      </c>
      <c r="J24">
        <v>0</v>
      </c>
    </row>
    <row r="25" spans="1:10">
      <c r="A25">
        <f t="shared" si="0"/>
        <v>24</v>
      </c>
      <c r="B25">
        <v>0</v>
      </c>
      <c r="C25">
        <v>0</v>
      </c>
      <c r="D25">
        <v>0</v>
      </c>
      <c r="E25">
        <v>1</v>
      </c>
      <c r="F25">
        <v>0</v>
      </c>
      <c r="G25">
        <v>0</v>
      </c>
      <c r="H25">
        <v>1</v>
      </c>
      <c r="I25">
        <v>0</v>
      </c>
      <c r="J25">
        <v>0</v>
      </c>
    </row>
    <row r="26" spans="1:10">
      <c r="A26">
        <f t="shared" si="0"/>
        <v>25</v>
      </c>
      <c r="B26">
        <v>1</v>
      </c>
      <c r="C26">
        <v>0</v>
      </c>
      <c r="D26">
        <v>0</v>
      </c>
      <c r="E26">
        <v>1</v>
      </c>
      <c r="F26">
        <v>0</v>
      </c>
      <c r="G26">
        <v>0</v>
      </c>
      <c r="H26">
        <v>0</v>
      </c>
      <c r="I26">
        <v>0</v>
      </c>
      <c r="J26">
        <v>0</v>
      </c>
    </row>
    <row r="27" spans="1:10">
      <c r="A27">
        <f t="shared" si="0"/>
        <v>26</v>
      </c>
      <c r="B27">
        <v>1</v>
      </c>
      <c r="C27">
        <v>0</v>
      </c>
      <c r="D27">
        <v>0</v>
      </c>
      <c r="E27">
        <v>0</v>
      </c>
      <c r="F27">
        <v>0</v>
      </c>
      <c r="G27">
        <v>0</v>
      </c>
      <c r="H27">
        <v>0</v>
      </c>
      <c r="I27">
        <v>0</v>
      </c>
      <c r="J27">
        <v>0</v>
      </c>
    </row>
    <row r="28" spans="1:10">
      <c r="A28">
        <f t="shared" si="0"/>
        <v>27</v>
      </c>
      <c r="B28">
        <v>0</v>
      </c>
      <c r="C28">
        <v>0</v>
      </c>
      <c r="D28">
        <v>0</v>
      </c>
      <c r="E28">
        <v>0</v>
      </c>
      <c r="F28">
        <v>0</v>
      </c>
      <c r="G28">
        <v>0</v>
      </c>
      <c r="H28">
        <v>0</v>
      </c>
      <c r="I28">
        <v>0</v>
      </c>
      <c r="J28">
        <v>0</v>
      </c>
    </row>
    <row r="29" spans="1:10">
      <c r="A29">
        <f t="shared" si="0"/>
        <v>28</v>
      </c>
      <c r="B29">
        <v>0</v>
      </c>
      <c r="C29">
        <v>0</v>
      </c>
      <c r="D29">
        <v>0</v>
      </c>
      <c r="E29">
        <v>0</v>
      </c>
      <c r="F29">
        <v>0</v>
      </c>
      <c r="G29">
        <v>0</v>
      </c>
      <c r="H29">
        <v>0</v>
      </c>
      <c r="I29">
        <v>0</v>
      </c>
      <c r="J29">
        <v>0</v>
      </c>
    </row>
    <row r="30" spans="1:10">
      <c r="A30">
        <f t="shared" si="0"/>
        <v>29</v>
      </c>
      <c r="B30">
        <v>0</v>
      </c>
      <c r="C30">
        <v>0</v>
      </c>
      <c r="D30">
        <v>0</v>
      </c>
      <c r="E30">
        <v>0</v>
      </c>
      <c r="F30">
        <v>0</v>
      </c>
      <c r="G30">
        <v>0</v>
      </c>
      <c r="H30">
        <v>0</v>
      </c>
      <c r="I30">
        <v>0</v>
      </c>
      <c r="J30">
        <v>0</v>
      </c>
    </row>
    <row r="31" spans="1:10">
      <c r="A31">
        <f t="shared" si="0"/>
        <v>30</v>
      </c>
      <c r="B31">
        <v>0</v>
      </c>
      <c r="C31">
        <v>0</v>
      </c>
      <c r="D31">
        <v>0</v>
      </c>
      <c r="E31">
        <v>0</v>
      </c>
      <c r="F31">
        <v>0</v>
      </c>
      <c r="G31">
        <v>0</v>
      </c>
      <c r="H31">
        <v>0</v>
      </c>
      <c r="I31">
        <v>0</v>
      </c>
      <c r="J31">
        <v>0</v>
      </c>
    </row>
    <row r="32" spans="1:10">
      <c r="A32">
        <f t="shared" si="0"/>
        <v>31</v>
      </c>
      <c r="B32">
        <v>0</v>
      </c>
      <c r="C32">
        <v>0</v>
      </c>
      <c r="D32">
        <v>0</v>
      </c>
      <c r="E32">
        <v>0</v>
      </c>
      <c r="F32">
        <v>0</v>
      </c>
      <c r="G32">
        <v>0</v>
      </c>
      <c r="H32">
        <v>0</v>
      </c>
      <c r="I32">
        <v>0</v>
      </c>
      <c r="J32">
        <v>0</v>
      </c>
    </row>
    <row r="33" spans="1:10">
      <c r="A33">
        <f t="shared" si="0"/>
        <v>32</v>
      </c>
      <c r="B33">
        <v>0</v>
      </c>
      <c r="C33">
        <v>0</v>
      </c>
      <c r="D33">
        <v>0</v>
      </c>
      <c r="E33">
        <v>0</v>
      </c>
      <c r="F33">
        <v>1</v>
      </c>
      <c r="G33">
        <v>0</v>
      </c>
      <c r="H33">
        <v>0</v>
      </c>
      <c r="I33">
        <v>0</v>
      </c>
      <c r="J33">
        <v>0</v>
      </c>
    </row>
    <row r="34" spans="1:10">
      <c r="A34">
        <f t="shared" si="0"/>
        <v>33</v>
      </c>
      <c r="B34">
        <v>0</v>
      </c>
      <c r="C34">
        <v>1</v>
      </c>
      <c r="D34">
        <v>0</v>
      </c>
      <c r="E34">
        <v>0</v>
      </c>
      <c r="F34">
        <v>0</v>
      </c>
      <c r="G34">
        <v>0</v>
      </c>
      <c r="H34">
        <v>0</v>
      </c>
      <c r="I34">
        <v>0</v>
      </c>
      <c r="J34">
        <v>0</v>
      </c>
    </row>
    <row r="35" spans="1:10">
      <c r="A35">
        <f t="shared" si="0"/>
        <v>34</v>
      </c>
      <c r="B35">
        <v>0</v>
      </c>
      <c r="C35">
        <v>0</v>
      </c>
      <c r="D35">
        <v>0</v>
      </c>
      <c r="E35">
        <v>0</v>
      </c>
      <c r="F35">
        <v>0</v>
      </c>
      <c r="G35">
        <v>0</v>
      </c>
      <c r="H35">
        <v>0</v>
      </c>
      <c r="I35">
        <v>0</v>
      </c>
      <c r="J35">
        <v>0</v>
      </c>
    </row>
    <row r="36" spans="1:10">
      <c r="A36">
        <f t="shared" si="0"/>
        <v>35</v>
      </c>
      <c r="B36">
        <v>0</v>
      </c>
      <c r="C36">
        <v>0</v>
      </c>
      <c r="D36">
        <v>0</v>
      </c>
      <c r="E36">
        <v>0</v>
      </c>
      <c r="F36">
        <v>0</v>
      </c>
      <c r="G36">
        <v>0</v>
      </c>
      <c r="H36">
        <v>0</v>
      </c>
      <c r="I36">
        <v>0</v>
      </c>
      <c r="J36">
        <v>1</v>
      </c>
    </row>
    <row r="37" spans="1:10">
      <c r="A37">
        <f t="shared" si="0"/>
        <v>36</v>
      </c>
      <c r="B37">
        <v>0</v>
      </c>
      <c r="C37">
        <v>0</v>
      </c>
      <c r="D37">
        <v>0</v>
      </c>
      <c r="E37">
        <v>0</v>
      </c>
      <c r="F37">
        <v>0</v>
      </c>
      <c r="G37">
        <v>1</v>
      </c>
      <c r="H37">
        <v>0</v>
      </c>
      <c r="I37">
        <v>0</v>
      </c>
      <c r="J37">
        <v>0</v>
      </c>
    </row>
    <row r="38" spans="1:10">
      <c r="A38">
        <f t="shared" si="0"/>
        <v>37</v>
      </c>
      <c r="B38">
        <v>0</v>
      </c>
      <c r="C38">
        <v>0</v>
      </c>
      <c r="D38">
        <v>1</v>
      </c>
      <c r="E38">
        <v>0</v>
      </c>
      <c r="F38">
        <v>0</v>
      </c>
      <c r="G38">
        <v>0</v>
      </c>
      <c r="H38">
        <v>0</v>
      </c>
      <c r="I38">
        <v>0</v>
      </c>
      <c r="J38">
        <v>1</v>
      </c>
    </row>
    <row r="39" spans="1:10">
      <c r="A39">
        <f t="shared" si="0"/>
        <v>38</v>
      </c>
      <c r="B39">
        <v>0</v>
      </c>
      <c r="C39">
        <v>0</v>
      </c>
      <c r="D39">
        <v>0</v>
      </c>
      <c r="E39">
        <v>0</v>
      </c>
      <c r="F39">
        <v>0</v>
      </c>
      <c r="G39">
        <v>1</v>
      </c>
      <c r="H39">
        <v>0</v>
      </c>
      <c r="I39">
        <v>0</v>
      </c>
      <c r="J39">
        <v>0</v>
      </c>
    </row>
    <row r="40" spans="1:10">
      <c r="A40">
        <f t="shared" si="0"/>
        <v>39</v>
      </c>
      <c r="B40">
        <v>0</v>
      </c>
      <c r="C40">
        <v>0</v>
      </c>
      <c r="D40">
        <v>1</v>
      </c>
      <c r="E40">
        <v>0</v>
      </c>
      <c r="F40">
        <v>0</v>
      </c>
      <c r="G40">
        <v>0</v>
      </c>
      <c r="H40">
        <v>0</v>
      </c>
      <c r="I40">
        <v>0</v>
      </c>
      <c r="J40">
        <v>0</v>
      </c>
    </row>
    <row r="41" spans="1:10">
      <c r="A41">
        <f t="shared" si="0"/>
        <v>40</v>
      </c>
      <c r="B41">
        <v>0</v>
      </c>
      <c r="C41">
        <v>0</v>
      </c>
      <c r="D41">
        <v>0</v>
      </c>
      <c r="E41">
        <v>0</v>
      </c>
      <c r="F41">
        <v>0</v>
      </c>
      <c r="G41">
        <v>0</v>
      </c>
      <c r="H41">
        <v>0</v>
      </c>
      <c r="I41">
        <v>0</v>
      </c>
      <c r="J41">
        <v>0</v>
      </c>
    </row>
    <row r="42" spans="1:10">
      <c r="A42">
        <f t="shared" si="0"/>
        <v>41</v>
      </c>
      <c r="B42">
        <v>0</v>
      </c>
      <c r="C42">
        <v>0</v>
      </c>
      <c r="D42">
        <v>0</v>
      </c>
      <c r="E42">
        <v>0</v>
      </c>
      <c r="F42">
        <v>0</v>
      </c>
      <c r="G42">
        <v>0</v>
      </c>
      <c r="H42">
        <v>0</v>
      </c>
      <c r="I42">
        <v>0</v>
      </c>
      <c r="J42">
        <v>0</v>
      </c>
    </row>
    <row r="43" spans="1:10">
      <c r="A43">
        <f t="shared" si="0"/>
        <v>42</v>
      </c>
      <c r="B43">
        <v>0</v>
      </c>
      <c r="C43">
        <v>0</v>
      </c>
      <c r="D43">
        <v>0</v>
      </c>
      <c r="E43">
        <v>0</v>
      </c>
      <c r="F43">
        <v>0</v>
      </c>
      <c r="G43">
        <v>0</v>
      </c>
      <c r="H43">
        <v>0</v>
      </c>
      <c r="I43">
        <v>0</v>
      </c>
      <c r="J43">
        <v>0</v>
      </c>
    </row>
    <row r="44" spans="1:10">
      <c r="A44">
        <f t="shared" si="0"/>
        <v>43</v>
      </c>
      <c r="B44">
        <v>0</v>
      </c>
      <c r="C44">
        <v>0</v>
      </c>
      <c r="D44">
        <v>0</v>
      </c>
      <c r="E44">
        <v>0</v>
      </c>
      <c r="F44">
        <v>0</v>
      </c>
      <c r="G44">
        <v>0</v>
      </c>
      <c r="H44">
        <v>1</v>
      </c>
      <c r="I44">
        <v>0</v>
      </c>
      <c r="J44">
        <v>0</v>
      </c>
    </row>
    <row r="45" spans="1:10">
      <c r="A45">
        <f t="shared" si="0"/>
        <v>44</v>
      </c>
      <c r="B45">
        <v>0</v>
      </c>
      <c r="C45">
        <v>0</v>
      </c>
      <c r="D45">
        <v>0</v>
      </c>
      <c r="E45">
        <v>1</v>
      </c>
      <c r="F45">
        <v>0</v>
      </c>
      <c r="G45">
        <v>0</v>
      </c>
      <c r="H45">
        <v>0</v>
      </c>
      <c r="I45">
        <v>0</v>
      </c>
      <c r="J45">
        <v>0</v>
      </c>
    </row>
    <row r="46" spans="1:10">
      <c r="A46">
        <f t="shared" si="0"/>
        <v>45</v>
      </c>
      <c r="B46">
        <v>1</v>
      </c>
      <c r="C46">
        <v>0</v>
      </c>
      <c r="D46">
        <v>0</v>
      </c>
      <c r="E46">
        <v>0</v>
      </c>
      <c r="F46">
        <v>0</v>
      </c>
      <c r="G46">
        <v>0</v>
      </c>
      <c r="H46">
        <v>0</v>
      </c>
      <c r="I46">
        <v>0</v>
      </c>
      <c r="J46">
        <v>0</v>
      </c>
    </row>
    <row r="47" spans="1:10">
      <c r="A47">
        <f t="shared" si="0"/>
        <v>46</v>
      </c>
      <c r="B47">
        <v>0</v>
      </c>
      <c r="C47">
        <v>0</v>
      </c>
      <c r="D47">
        <v>0</v>
      </c>
      <c r="E47">
        <v>0</v>
      </c>
      <c r="F47">
        <v>0</v>
      </c>
      <c r="G47">
        <v>0</v>
      </c>
      <c r="H47">
        <v>1</v>
      </c>
      <c r="I47">
        <v>0</v>
      </c>
      <c r="J47">
        <v>0</v>
      </c>
    </row>
    <row r="48" spans="1:10">
      <c r="A48">
        <f t="shared" si="0"/>
        <v>47</v>
      </c>
      <c r="B48">
        <v>0</v>
      </c>
      <c r="C48">
        <v>0</v>
      </c>
      <c r="D48">
        <v>0</v>
      </c>
      <c r="E48">
        <v>1</v>
      </c>
      <c r="F48">
        <v>0</v>
      </c>
      <c r="G48">
        <v>0</v>
      </c>
      <c r="H48">
        <v>0</v>
      </c>
      <c r="I48">
        <v>0</v>
      </c>
      <c r="J48">
        <v>0</v>
      </c>
    </row>
    <row r="49" spans="1:10">
      <c r="A49">
        <f t="shared" si="0"/>
        <v>48</v>
      </c>
      <c r="B49">
        <v>1</v>
      </c>
      <c r="C49">
        <v>0</v>
      </c>
      <c r="D49">
        <v>0</v>
      </c>
      <c r="E49">
        <v>0</v>
      </c>
      <c r="F49">
        <v>0</v>
      </c>
      <c r="G49">
        <v>0</v>
      </c>
      <c r="H49">
        <v>0</v>
      </c>
      <c r="I49">
        <v>0</v>
      </c>
      <c r="J49">
        <v>0</v>
      </c>
    </row>
    <row r="50" spans="1:10">
      <c r="A50">
        <f t="shared" si="0"/>
        <v>49</v>
      </c>
      <c r="B50">
        <v>0</v>
      </c>
      <c r="C50">
        <v>0</v>
      </c>
      <c r="D50">
        <v>0</v>
      </c>
      <c r="E50">
        <v>0</v>
      </c>
      <c r="F50">
        <v>0</v>
      </c>
      <c r="G50">
        <v>0</v>
      </c>
      <c r="H50">
        <v>0</v>
      </c>
      <c r="I50">
        <v>0</v>
      </c>
      <c r="J50">
        <v>0</v>
      </c>
    </row>
    <row r="51" spans="1:10">
      <c r="A51">
        <f t="shared" si="0"/>
        <v>50</v>
      </c>
      <c r="B51">
        <v>0</v>
      </c>
      <c r="C51">
        <v>0</v>
      </c>
      <c r="D51">
        <v>0</v>
      </c>
      <c r="E51">
        <v>0</v>
      </c>
      <c r="F51">
        <v>0</v>
      </c>
      <c r="G51">
        <v>0</v>
      </c>
      <c r="H51">
        <v>0</v>
      </c>
      <c r="I51">
        <v>0</v>
      </c>
      <c r="J51">
        <v>0</v>
      </c>
    </row>
    <row r="52" spans="1:10">
      <c r="A52">
        <f t="shared" si="0"/>
        <v>51</v>
      </c>
      <c r="B52">
        <v>0</v>
      </c>
      <c r="C52">
        <v>0</v>
      </c>
      <c r="D52">
        <v>0</v>
      </c>
      <c r="E52">
        <v>0</v>
      </c>
      <c r="F52">
        <v>0</v>
      </c>
      <c r="G52">
        <v>0</v>
      </c>
      <c r="H52">
        <v>1</v>
      </c>
      <c r="I52">
        <v>0</v>
      </c>
      <c r="J52">
        <v>0</v>
      </c>
    </row>
    <row r="53" spans="1:10">
      <c r="A53">
        <f t="shared" si="0"/>
        <v>52</v>
      </c>
      <c r="B53">
        <v>0</v>
      </c>
      <c r="C53">
        <v>0</v>
      </c>
      <c r="D53">
        <v>0</v>
      </c>
      <c r="E53">
        <v>1</v>
      </c>
      <c r="F53">
        <v>0</v>
      </c>
      <c r="G53">
        <v>0</v>
      </c>
      <c r="H53">
        <v>0</v>
      </c>
      <c r="I53">
        <v>0</v>
      </c>
      <c r="J53">
        <v>0</v>
      </c>
    </row>
    <row r="54" spans="1:10">
      <c r="A54">
        <f t="shared" si="0"/>
        <v>53</v>
      </c>
      <c r="B54">
        <v>1</v>
      </c>
      <c r="C54">
        <v>0</v>
      </c>
      <c r="D54">
        <v>0</v>
      </c>
      <c r="E54">
        <v>0</v>
      </c>
      <c r="F54">
        <v>0</v>
      </c>
      <c r="G54">
        <v>0</v>
      </c>
      <c r="H54">
        <v>0</v>
      </c>
      <c r="I54">
        <v>0</v>
      </c>
      <c r="J54">
        <v>0</v>
      </c>
    </row>
    <row r="55" spans="1:10">
      <c r="A55">
        <f t="shared" si="0"/>
        <v>54</v>
      </c>
      <c r="B55">
        <v>0</v>
      </c>
      <c r="C55">
        <v>0</v>
      </c>
      <c r="D55">
        <v>0</v>
      </c>
      <c r="E55">
        <v>0</v>
      </c>
      <c r="F55">
        <v>0</v>
      </c>
      <c r="G55">
        <v>0</v>
      </c>
      <c r="H55">
        <v>0</v>
      </c>
      <c r="I55">
        <v>0</v>
      </c>
      <c r="J55">
        <v>0</v>
      </c>
    </row>
    <row r="56" spans="1:10">
      <c r="A56">
        <f t="shared" si="0"/>
        <v>55</v>
      </c>
      <c r="B56">
        <v>0</v>
      </c>
      <c r="C56">
        <v>0</v>
      </c>
      <c r="D56">
        <v>0</v>
      </c>
      <c r="E56">
        <v>0</v>
      </c>
      <c r="F56">
        <v>0</v>
      </c>
      <c r="G56">
        <v>0</v>
      </c>
      <c r="H56">
        <v>0</v>
      </c>
      <c r="I56">
        <v>0</v>
      </c>
      <c r="J56">
        <v>0</v>
      </c>
    </row>
    <row r="57" spans="1:10">
      <c r="A57">
        <f t="shared" si="0"/>
        <v>56</v>
      </c>
      <c r="B57">
        <v>0</v>
      </c>
      <c r="C57">
        <v>0</v>
      </c>
      <c r="D57">
        <v>0</v>
      </c>
      <c r="E57">
        <v>0</v>
      </c>
      <c r="F57">
        <v>0</v>
      </c>
      <c r="G57">
        <v>0</v>
      </c>
      <c r="H57">
        <v>0</v>
      </c>
      <c r="I57">
        <v>0</v>
      </c>
      <c r="J57">
        <v>0</v>
      </c>
    </row>
    <row r="58" spans="1:10">
      <c r="A58">
        <f t="shared" si="0"/>
        <v>57</v>
      </c>
      <c r="B58">
        <v>0</v>
      </c>
      <c r="C58">
        <v>0</v>
      </c>
      <c r="D58">
        <v>0</v>
      </c>
      <c r="E58">
        <v>0</v>
      </c>
      <c r="F58">
        <v>0</v>
      </c>
      <c r="G58">
        <v>0</v>
      </c>
      <c r="H58">
        <v>0</v>
      </c>
      <c r="I58">
        <v>0</v>
      </c>
      <c r="J58">
        <v>0</v>
      </c>
    </row>
    <row r="59" spans="1:10">
      <c r="A59">
        <f t="shared" si="0"/>
        <v>58</v>
      </c>
      <c r="B59">
        <v>0</v>
      </c>
      <c r="C59">
        <v>0</v>
      </c>
      <c r="D59">
        <v>0</v>
      </c>
      <c r="E59">
        <v>0</v>
      </c>
      <c r="F59">
        <v>0</v>
      </c>
      <c r="G59">
        <v>0</v>
      </c>
      <c r="H59">
        <v>0</v>
      </c>
      <c r="I59">
        <v>0</v>
      </c>
      <c r="J59">
        <v>0</v>
      </c>
    </row>
    <row r="60" spans="1:10">
      <c r="A60">
        <f t="shared" si="0"/>
        <v>59</v>
      </c>
      <c r="B60">
        <v>0</v>
      </c>
      <c r="C60">
        <v>0</v>
      </c>
      <c r="D60">
        <v>0</v>
      </c>
      <c r="E60">
        <v>0</v>
      </c>
      <c r="F60">
        <v>0</v>
      </c>
      <c r="G60">
        <v>0</v>
      </c>
      <c r="H60">
        <v>0</v>
      </c>
      <c r="I60">
        <v>0</v>
      </c>
      <c r="J60">
        <v>0</v>
      </c>
    </row>
    <row r="61" spans="1:10">
      <c r="A61">
        <f t="shared" si="0"/>
        <v>60</v>
      </c>
      <c r="B61">
        <v>0</v>
      </c>
      <c r="C61">
        <v>0</v>
      </c>
      <c r="D61">
        <v>0</v>
      </c>
      <c r="E61">
        <v>0</v>
      </c>
      <c r="F61">
        <v>0</v>
      </c>
      <c r="G61">
        <v>0</v>
      </c>
      <c r="H61">
        <v>0</v>
      </c>
      <c r="I61">
        <v>0</v>
      </c>
      <c r="J61">
        <v>0</v>
      </c>
    </row>
    <row r="62" spans="1:10">
      <c r="A62">
        <f t="shared" si="0"/>
        <v>61</v>
      </c>
      <c r="B62">
        <v>0</v>
      </c>
      <c r="C62">
        <v>0</v>
      </c>
      <c r="D62">
        <v>0</v>
      </c>
      <c r="E62">
        <v>0</v>
      </c>
      <c r="F62">
        <v>0</v>
      </c>
      <c r="G62">
        <v>0</v>
      </c>
      <c r="H62">
        <v>0</v>
      </c>
      <c r="I62">
        <v>0</v>
      </c>
      <c r="J62">
        <v>0</v>
      </c>
    </row>
    <row r="63" spans="1:10">
      <c r="A63">
        <f t="shared" si="0"/>
        <v>62</v>
      </c>
      <c r="B63">
        <v>0</v>
      </c>
      <c r="C63">
        <v>0</v>
      </c>
      <c r="D63">
        <v>0</v>
      </c>
      <c r="E63">
        <v>0</v>
      </c>
      <c r="F63">
        <v>0</v>
      </c>
      <c r="G63">
        <v>0</v>
      </c>
      <c r="H63">
        <v>0</v>
      </c>
      <c r="I63">
        <v>0</v>
      </c>
      <c r="J63">
        <v>1</v>
      </c>
    </row>
    <row r="64" spans="1:10">
      <c r="A64">
        <f t="shared" si="0"/>
        <v>63</v>
      </c>
      <c r="B64">
        <v>0</v>
      </c>
      <c r="C64">
        <v>0</v>
      </c>
      <c r="D64">
        <v>0</v>
      </c>
      <c r="E64">
        <v>0</v>
      </c>
      <c r="F64">
        <v>0</v>
      </c>
      <c r="G64">
        <v>1</v>
      </c>
      <c r="H64">
        <v>0</v>
      </c>
      <c r="I64">
        <v>0</v>
      </c>
      <c r="J64">
        <v>1</v>
      </c>
    </row>
    <row r="65" spans="1:10">
      <c r="A65">
        <f t="shared" si="0"/>
        <v>64</v>
      </c>
      <c r="B65">
        <v>0</v>
      </c>
      <c r="C65">
        <v>0</v>
      </c>
      <c r="D65">
        <v>1</v>
      </c>
      <c r="E65">
        <v>0</v>
      </c>
      <c r="F65">
        <v>0</v>
      </c>
      <c r="G65">
        <v>1</v>
      </c>
      <c r="H65">
        <v>0</v>
      </c>
      <c r="I65">
        <v>0</v>
      </c>
      <c r="J65">
        <v>0</v>
      </c>
    </row>
    <row r="66" spans="1:10">
      <c r="A66">
        <f t="shared" si="0"/>
        <v>65</v>
      </c>
      <c r="B66">
        <v>0</v>
      </c>
      <c r="C66">
        <v>0</v>
      </c>
      <c r="D66">
        <v>1</v>
      </c>
      <c r="E66">
        <v>0</v>
      </c>
      <c r="F66">
        <v>0</v>
      </c>
      <c r="G66">
        <v>0</v>
      </c>
      <c r="H66">
        <v>0</v>
      </c>
      <c r="I66">
        <v>0</v>
      </c>
      <c r="J66">
        <v>0</v>
      </c>
    </row>
    <row r="67" spans="1:10">
      <c r="A67">
        <f t="shared" si="0"/>
        <v>66</v>
      </c>
      <c r="B67">
        <v>0</v>
      </c>
      <c r="C67">
        <v>0</v>
      </c>
      <c r="D67">
        <v>0</v>
      </c>
      <c r="E67">
        <v>0</v>
      </c>
      <c r="F67">
        <v>0</v>
      </c>
      <c r="G67">
        <v>0</v>
      </c>
      <c r="H67">
        <v>0</v>
      </c>
      <c r="I67">
        <v>0</v>
      </c>
      <c r="J67">
        <v>0</v>
      </c>
    </row>
    <row r="68" spans="1:10">
      <c r="A68">
        <f t="shared" ref="A68:A131" si="1">A67+1</f>
        <v>67</v>
      </c>
      <c r="B68">
        <v>0</v>
      </c>
      <c r="C68">
        <v>0</v>
      </c>
      <c r="D68">
        <v>0</v>
      </c>
      <c r="E68">
        <v>0</v>
      </c>
      <c r="F68">
        <v>0</v>
      </c>
      <c r="G68">
        <v>0</v>
      </c>
      <c r="H68">
        <v>0</v>
      </c>
      <c r="I68">
        <v>0</v>
      </c>
      <c r="J68">
        <v>0</v>
      </c>
    </row>
    <row r="69" spans="1:10">
      <c r="A69">
        <f t="shared" si="1"/>
        <v>68</v>
      </c>
      <c r="B69">
        <v>0</v>
      </c>
      <c r="C69">
        <v>0</v>
      </c>
      <c r="D69">
        <v>0</v>
      </c>
      <c r="E69">
        <v>0</v>
      </c>
      <c r="F69">
        <v>0</v>
      </c>
      <c r="G69">
        <v>0</v>
      </c>
      <c r="H69">
        <v>0</v>
      </c>
      <c r="I69">
        <v>0</v>
      </c>
      <c r="J69">
        <v>0</v>
      </c>
    </row>
    <row r="70" spans="1:10">
      <c r="A70">
        <f t="shared" si="1"/>
        <v>69</v>
      </c>
      <c r="B70">
        <v>0</v>
      </c>
      <c r="C70">
        <v>0</v>
      </c>
      <c r="D70">
        <v>0</v>
      </c>
      <c r="E70">
        <v>0</v>
      </c>
      <c r="F70">
        <v>0</v>
      </c>
      <c r="G70">
        <v>0</v>
      </c>
      <c r="H70">
        <v>0</v>
      </c>
      <c r="I70">
        <v>0</v>
      </c>
      <c r="J70">
        <v>0</v>
      </c>
    </row>
    <row r="71" spans="1:10">
      <c r="A71">
        <f t="shared" si="1"/>
        <v>70</v>
      </c>
      <c r="B71">
        <v>0</v>
      </c>
      <c r="C71">
        <v>0</v>
      </c>
      <c r="D71">
        <v>0</v>
      </c>
      <c r="E71">
        <v>0</v>
      </c>
      <c r="F71">
        <v>0</v>
      </c>
      <c r="G71">
        <v>0</v>
      </c>
      <c r="H71">
        <v>1</v>
      </c>
      <c r="I71">
        <v>0</v>
      </c>
      <c r="J71">
        <v>0</v>
      </c>
    </row>
    <row r="72" spans="1:10">
      <c r="A72">
        <f t="shared" si="1"/>
        <v>71</v>
      </c>
      <c r="B72">
        <v>0</v>
      </c>
      <c r="C72">
        <v>0</v>
      </c>
      <c r="D72">
        <v>0</v>
      </c>
      <c r="E72">
        <v>1</v>
      </c>
      <c r="F72">
        <v>0</v>
      </c>
      <c r="G72">
        <v>0</v>
      </c>
      <c r="H72">
        <v>0</v>
      </c>
      <c r="I72">
        <v>0</v>
      </c>
      <c r="J72">
        <v>0</v>
      </c>
    </row>
    <row r="73" spans="1:10">
      <c r="A73">
        <f t="shared" si="1"/>
        <v>72</v>
      </c>
      <c r="B73">
        <v>1</v>
      </c>
      <c r="C73">
        <v>0</v>
      </c>
      <c r="D73">
        <v>0</v>
      </c>
      <c r="E73">
        <v>0</v>
      </c>
      <c r="F73">
        <v>0</v>
      </c>
      <c r="G73">
        <v>0</v>
      </c>
      <c r="H73">
        <v>0</v>
      </c>
      <c r="I73">
        <v>0</v>
      </c>
      <c r="J73">
        <v>0</v>
      </c>
    </row>
    <row r="74" spans="1:10">
      <c r="A74">
        <f t="shared" si="1"/>
        <v>73</v>
      </c>
      <c r="B74">
        <v>0</v>
      </c>
      <c r="C74">
        <v>0</v>
      </c>
      <c r="D74">
        <v>0</v>
      </c>
      <c r="E74">
        <v>0</v>
      </c>
      <c r="F74">
        <v>0</v>
      </c>
      <c r="G74">
        <v>0</v>
      </c>
      <c r="H74">
        <v>0</v>
      </c>
      <c r="I74">
        <v>0</v>
      </c>
      <c r="J74">
        <v>0</v>
      </c>
    </row>
    <row r="75" spans="1:10">
      <c r="A75">
        <f t="shared" si="1"/>
        <v>74</v>
      </c>
      <c r="B75">
        <v>0</v>
      </c>
      <c r="C75">
        <v>0</v>
      </c>
      <c r="D75">
        <v>0</v>
      </c>
      <c r="E75">
        <v>0</v>
      </c>
      <c r="F75">
        <v>0</v>
      </c>
      <c r="G75">
        <v>0</v>
      </c>
      <c r="H75">
        <v>0</v>
      </c>
      <c r="I75">
        <v>0</v>
      </c>
      <c r="J75">
        <v>0</v>
      </c>
    </row>
    <row r="76" spans="1:10">
      <c r="A76">
        <f t="shared" si="1"/>
        <v>75</v>
      </c>
      <c r="B76">
        <v>0</v>
      </c>
      <c r="C76">
        <v>0</v>
      </c>
      <c r="D76">
        <v>0</v>
      </c>
      <c r="E76">
        <v>0</v>
      </c>
      <c r="F76">
        <v>0</v>
      </c>
      <c r="G76">
        <v>0</v>
      </c>
      <c r="H76">
        <v>0</v>
      </c>
      <c r="I76">
        <v>0</v>
      </c>
      <c r="J76">
        <v>0</v>
      </c>
    </row>
    <row r="77" spans="1:10">
      <c r="A77">
        <f t="shared" si="1"/>
        <v>76</v>
      </c>
      <c r="B77">
        <v>0</v>
      </c>
      <c r="C77">
        <v>0</v>
      </c>
      <c r="D77">
        <v>0</v>
      </c>
      <c r="E77">
        <v>0</v>
      </c>
      <c r="F77">
        <v>0</v>
      </c>
      <c r="G77">
        <v>0</v>
      </c>
      <c r="H77">
        <v>0</v>
      </c>
      <c r="I77">
        <v>1</v>
      </c>
      <c r="J77">
        <v>0</v>
      </c>
    </row>
    <row r="78" spans="1:10">
      <c r="A78">
        <f t="shared" si="1"/>
        <v>77</v>
      </c>
      <c r="B78">
        <v>0</v>
      </c>
      <c r="C78">
        <v>0</v>
      </c>
      <c r="D78">
        <v>0</v>
      </c>
      <c r="E78">
        <v>0</v>
      </c>
      <c r="F78">
        <v>1</v>
      </c>
      <c r="G78">
        <v>0</v>
      </c>
      <c r="H78">
        <v>0</v>
      </c>
      <c r="I78">
        <v>0</v>
      </c>
      <c r="J78">
        <v>0</v>
      </c>
    </row>
    <row r="79" spans="1:10">
      <c r="A79">
        <f t="shared" si="1"/>
        <v>78</v>
      </c>
      <c r="B79">
        <v>0</v>
      </c>
      <c r="C79">
        <v>1</v>
      </c>
      <c r="D79">
        <v>0</v>
      </c>
      <c r="E79">
        <v>0</v>
      </c>
      <c r="F79">
        <v>0</v>
      </c>
      <c r="G79">
        <v>0</v>
      </c>
      <c r="H79">
        <v>0</v>
      </c>
      <c r="I79">
        <v>0</v>
      </c>
      <c r="J79">
        <v>0</v>
      </c>
    </row>
    <row r="80" spans="1:10">
      <c r="A80">
        <f t="shared" si="1"/>
        <v>79</v>
      </c>
      <c r="B80">
        <v>0</v>
      </c>
      <c r="C80">
        <v>0</v>
      </c>
      <c r="D80">
        <v>0</v>
      </c>
      <c r="E80">
        <v>0</v>
      </c>
      <c r="F80">
        <v>0</v>
      </c>
      <c r="G80">
        <v>0</v>
      </c>
      <c r="H80">
        <v>0</v>
      </c>
      <c r="I80">
        <v>0</v>
      </c>
      <c r="J80">
        <v>0</v>
      </c>
    </row>
    <row r="81" spans="1:10">
      <c r="A81">
        <f t="shared" si="1"/>
        <v>80</v>
      </c>
      <c r="B81">
        <v>0</v>
      </c>
      <c r="C81">
        <v>0</v>
      </c>
      <c r="D81">
        <v>0</v>
      </c>
      <c r="E81">
        <v>0</v>
      </c>
      <c r="F81">
        <v>0</v>
      </c>
      <c r="G81">
        <v>0</v>
      </c>
      <c r="H81">
        <v>0</v>
      </c>
      <c r="I81">
        <v>0</v>
      </c>
      <c r="J81">
        <v>0</v>
      </c>
    </row>
    <row r="82" spans="1:10">
      <c r="A82">
        <f t="shared" si="1"/>
        <v>81</v>
      </c>
      <c r="B82">
        <v>0</v>
      </c>
      <c r="C82">
        <v>0</v>
      </c>
      <c r="D82">
        <v>0</v>
      </c>
      <c r="E82">
        <v>0</v>
      </c>
      <c r="F82">
        <v>0</v>
      </c>
      <c r="G82">
        <v>0</v>
      </c>
      <c r="H82">
        <v>1</v>
      </c>
      <c r="I82">
        <v>0</v>
      </c>
      <c r="J82">
        <v>0</v>
      </c>
    </row>
    <row r="83" spans="1:10">
      <c r="A83">
        <f t="shared" si="1"/>
        <v>82</v>
      </c>
      <c r="B83">
        <v>0</v>
      </c>
      <c r="C83">
        <v>0</v>
      </c>
      <c r="D83">
        <v>0</v>
      </c>
      <c r="E83">
        <v>1</v>
      </c>
      <c r="F83">
        <v>0</v>
      </c>
      <c r="G83">
        <v>0</v>
      </c>
      <c r="H83">
        <v>0</v>
      </c>
      <c r="I83">
        <v>0</v>
      </c>
      <c r="J83">
        <v>0</v>
      </c>
    </row>
    <row r="84" spans="1:10">
      <c r="A84">
        <f t="shared" si="1"/>
        <v>83</v>
      </c>
      <c r="B84">
        <v>1</v>
      </c>
      <c r="C84">
        <v>0</v>
      </c>
      <c r="D84">
        <v>0</v>
      </c>
      <c r="E84">
        <v>0</v>
      </c>
      <c r="F84">
        <v>0</v>
      </c>
      <c r="G84">
        <v>0</v>
      </c>
      <c r="H84">
        <v>0</v>
      </c>
      <c r="I84">
        <v>0</v>
      </c>
      <c r="J84">
        <v>0</v>
      </c>
    </row>
    <row r="85" spans="1:10">
      <c r="A85">
        <f t="shared" si="1"/>
        <v>84</v>
      </c>
      <c r="B85">
        <v>0</v>
      </c>
      <c r="C85">
        <v>0</v>
      </c>
      <c r="D85">
        <v>0</v>
      </c>
      <c r="E85">
        <v>0</v>
      </c>
      <c r="F85">
        <v>0</v>
      </c>
      <c r="G85">
        <v>0</v>
      </c>
      <c r="H85">
        <v>0</v>
      </c>
      <c r="I85">
        <v>0</v>
      </c>
      <c r="J85">
        <v>0</v>
      </c>
    </row>
    <row r="86" spans="1:10">
      <c r="A86">
        <f t="shared" si="1"/>
        <v>85</v>
      </c>
      <c r="B86">
        <v>0</v>
      </c>
      <c r="C86">
        <v>0</v>
      </c>
      <c r="D86">
        <v>0</v>
      </c>
      <c r="E86">
        <v>0</v>
      </c>
      <c r="F86">
        <v>0</v>
      </c>
      <c r="G86">
        <v>0</v>
      </c>
      <c r="H86">
        <v>0</v>
      </c>
      <c r="I86">
        <v>0</v>
      </c>
      <c r="J86">
        <v>0</v>
      </c>
    </row>
    <row r="87" spans="1:10">
      <c r="A87">
        <f t="shared" si="1"/>
        <v>86</v>
      </c>
      <c r="B87">
        <v>0</v>
      </c>
      <c r="C87">
        <v>0</v>
      </c>
      <c r="D87">
        <v>0</v>
      </c>
      <c r="E87">
        <v>0</v>
      </c>
      <c r="F87">
        <v>0</v>
      </c>
      <c r="G87">
        <v>0</v>
      </c>
      <c r="H87">
        <v>0</v>
      </c>
      <c r="I87">
        <v>0</v>
      </c>
      <c r="J87">
        <v>0</v>
      </c>
    </row>
    <row r="88" spans="1:10">
      <c r="A88">
        <f t="shared" si="1"/>
        <v>87</v>
      </c>
      <c r="B88">
        <v>0</v>
      </c>
      <c r="C88">
        <v>0</v>
      </c>
      <c r="D88">
        <v>0</v>
      </c>
      <c r="E88">
        <v>0</v>
      </c>
      <c r="F88">
        <v>0</v>
      </c>
      <c r="G88">
        <v>0</v>
      </c>
      <c r="H88">
        <v>0</v>
      </c>
      <c r="I88">
        <v>0</v>
      </c>
      <c r="J88">
        <v>0</v>
      </c>
    </row>
    <row r="89" spans="1:10">
      <c r="A89">
        <f t="shared" si="1"/>
        <v>88</v>
      </c>
      <c r="B89">
        <v>0</v>
      </c>
      <c r="C89">
        <v>0</v>
      </c>
      <c r="D89">
        <v>0</v>
      </c>
      <c r="E89">
        <v>0</v>
      </c>
      <c r="F89">
        <v>0</v>
      </c>
      <c r="G89">
        <v>0</v>
      </c>
      <c r="H89">
        <v>0</v>
      </c>
      <c r="I89">
        <v>0</v>
      </c>
      <c r="J89">
        <v>0</v>
      </c>
    </row>
    <row r="90" spans="1:10">
      <c r="A90">
        <f t="shared" si="1"/>
        <v>89</v>
      </c>
      <c r="B90">
        <v>0</v>
      </c>
      <c r="C90">
        <v>0</v>
      </c>
      <c r="D90">
        <v>0</v>
      </c>
      <c r="E90">
        <v>0</v>
      </c>
      <c r="F90">
        <v>0</v>
      </c>
      <c r="G90">
        <v>0</v>
      </c>
      <c r="H90">
        <v>0</v>
      </c>
      <c r="I90">
        <v>0</v>
      </c>
      <c r="J90">
        <v>0</v>
      </c>
    </row>
    <row r="91" spans="1:10">
      <c r="A91">
        <f t="shared" si="1"/>
        <v>90</v>
      </c>
      <c r="B91">
        <v>0</v>
      </c>
      <c r="C91">
        <v>0</v>
      </c>
      <c r="D91">
        <v>0</v>
      </c>
      <c r="E91">
        <v>0</v>
      </c>
      <c r="F91">
        <v>0</v>
      </c>
      <c r="G91">
        <v>0</v>
      </c>
      <c r="H91">
        <v>0</v>
      </c>
      <c r="I91">
        <v>0</v>
      </c>
      <c r="J91">
        <v>0</v>
      </c>
    </row>
    <row r="92" spans="1:10">
      <c r="A92">
        <f t="shared" si="1"/>
        <v>91</v>
      </c>
      <c r="B92">
        <v>0</v>
      </c>
      <c r="C92">
        <v>0</v>
      </c>
      <c r="D92">
        <v>0</v>
      </c>
      <c r="E92">
        <v>0</v>
      </c>
      <c r="F92">
        <v>0</v>
      </c>
      <c r="G92">
        <v>0</v>
      </c>
      <c r="H92">
        <v>0</v>
      </c>
      <c r="I92">
        <v>0</v>
      </c>
      <c r="J92">
        <v>0</v>
      </c>
    </row>
    <row r="93" spans="1:10">
      <c r="A93">
        <f t="shared" si="1"/>
        <v>92</v>
      </c>
      <c r="B93">
        <v>0</v>
      </c>
      <c r="C93">
        <v>0</v>
      </c>
      <c r="D93">
        <v>0</v>
      </c>
      <c r="E93">
        <v>0</v>
      </c>
      <c r="F93">
        <v>0</v>
      </c>
      <c r="G93">
        <v>0</v>
      </c>
      <c r="H93">
        <v>0</v>
      </c>
      <c r="I93">
        <v>0</v>
      </c>
      <c r="J93">
        <v>0</v>
      </c>
    </row>
    <row r="94" spans="1:10">
      <c r="A94">
        <f t="shared" si="1"/>
        <v>93</v>
      </c>
      <c r="B94">
        <v>0</v>
      </c>
      <c r="C94">
        <v>0</v>
      </c>
      <c r="D94">
        <v>0</v>
      </c>
      <c r="E94">
        <v>0</v>
      </c>
      <c r="F94">
        <v>0</v>
      </c>
      <c r="G94">
        <v>0</v>
      </c>
      <c r="H94">
        <v>0</v>
      </c>
      <c r="I94">
        <v>0</v>
      </c>
      <c r="J94">
        <v>0</v>
      </c>
    </row>
    <row r="95" spans="1:10">
      <c r="A95">
        <f t="shared" si="1"/>
        <v>94</v>
      </c>
      <c r="B95">
        <v>0</v>
      </c>
      <c r="C95">
        <v>0</v>
      </c>
      <c r="D95">
        <v>0</v>
      </c>
      <c r="E95">
        <v>0</v>
      </c>
      <c r="F95">
        <v>0</v>
      </c>
      <c r="G95">
        <v>0</v>
      </c>
      <c r="H95">
        <v>0</v>
      </c>
      <c r="I95">
        <v>0</v>
      </c>
      <c r="J95">
        <v>0</v>
      </c>
    </row>
    <row r="96" spans="1:10">
      <c r="A96">
        <f t="shared" si="1"/>
        <v>95</v>
      </c>
      <c r="B96">
        <v>0</v>
      </c>
      <c r="C96">
        <v>0</v>
      </c>
      <c r="D96">
        <v>0</v>
      </c>
      <c r="E96">
        <v>0</v>
      </c>
      <c r="F96">
        <v>0</v>
      </c>
      <c r="G96">
        <v>0</v>
      </c>
      <c r="H96">
        <v>0</v>
      </c>
      <c r="I96">
        <v>0</v>
      </c>
      <c r="J96">
        <v>0</v>
      </c>
    </row>
    <row r="97" spans="1:10">
      <c r="A97">
        <f t="shared" si="1"/>
        <v>96</v>
      </c>
      <c r="B97">
        <v>0</v>
      </c>
      <c r="C97">
        <v>0</v>
      </c>
      <c r="D97">
        <v>0</v>
      </c>
      <c r="E97">
        <v>0</v>
      </c>
      <c r="F97">
        <v>0</v>
      </c>
      <c r="G97">
        <v>0</v>
      </c>
      <c r="H97">
        <v>0</v>
      </c>
      <c r="I97">
        <v>0</v>
      </c>
      <c r="J97">
        <v>0</v>
      </c>
    </row>
    <row r="98" spans="1:10">
      <c r="A98">
        <f t="shared" si="1"/>
        <v>97</v>
      </c>
      <c r="B98">
        <v>0</v>
      </c>
      <c r="C98">
        <v>0</v>
      </c>
      <c r="D98">
        <v>0</v>
      </c>
      <c r="E98">
        <v>0</v>
      </c>
      <c r="F98">
        <v>0</v>
      </c>
      <c r="G98">
        <v>0</v>
      </c>
      <c r="H98">
        <v>0</v>
      </c>
      <c r="I98">
        <v>0</v>
      </c>
      <c r="J98">
        <v>0</v>
      </c>
    </row>
    <row r="99" spans="1:10">
      <c r="A99">
        <f t="shared" si="1"/>
        <v>98</v>
      </c>
      <c r="B99">
        <v>0</v>
      </c>
      <c r="C99">
        <v>0</v>
      </c>
      <c r="D99">
        <v>0</v>
      </c>
      <c r="E99">
        <v>0</v>
      </c>
      <c r="F99">
        <v>0</v>
      </c>
      <c r="G99">
        <v>0</v>
      </c>
      <c r="H99">
        <v>0</v>
      </c>
      <c r="I99">
        <v>0</v>
      </c>
      <c r="J99">
        <v>0</v>
      </c>
    </row>
    <row r="100" spans="1:10">
      <c r="A100">
        <f t="shared" si="1"/>
        <v>99</v>
      </c>
      <c r="B100">
        <v>0</v>
      </c>
      <c r="C100">
        <v>0</v>
      </c>
      <c r="D100">
        <v>0</v>
      </c>
      <c r="E100">
        <v>0</v>
      </c>
      <c r="F100">
        <v>0</v>
      </c>
      <c r="G100">
        <v>0</v>
      </c>
      <c r="H100">
        <v>0</v>
      </c>
      <c r="I100">
        <v>0</v>
      </c>
      <c r="J100">
        <v>0</v>
      </c>
    </row>
    <row r="101" spans="1:10">
      <c r="A101">
        <f t="shared" si="1"/>
        <v>100</v>
      </c>
      <c r="B101">
        <v>0</v>
      </c>
      <c r="C101">
        <v>0</v>
      </c>
      <c r="D101">
        <v>0</v>
      </c>
      <c r="E101">
        <v>0</v>
      </c>
      <c r="F101">
        <v>0</v>
      </c>
      <c r="G101">
        <v>0</v>
      </c>
      <c r="H101">
        <v>0</v>
      </c>
      <c r="I101">
        <v>0</v>
      </c>
      <c r="J101">
        <v>0</v>
      </c>
    </row>
    <row r="102" spans="1:10">
      <c r="A102">
        <f t="shared" si="1"/>
        <v>101</v>
      </c>
      <c r="B102">
        <v>0</v>
      </c>
      <c r="C102">
        <v>0</v>
      </c>
      <c r="D102">
        <v>0</v>
      </c>
      <c r="E102">
        <v>0</v>
      </c>
      <c r="F102">
        <v>0</v>
      </c>
      <c r="G102">
        <v>0</v>
      </c>
      <c r="H102">
        <v>0</v>
      </c>
      <c r="I102">
        <v>0</v>
      </c>
      <c r="J102">
        <v>0</v>
      </c>
    </row>
    <row r="103" spans="1:10">
      <c r="A103">
        <f t="shared" si="1"/>
        <v>102</v>
      </c>
      <c r="B103">
        <v>0</v>
      </c>
      <c r="C103">
        <v>0</v>
      </c>
      <c r="D103">
        <v>0</v>
      </c>
      <c r="E103">
        <v>0</v>
      </c>
      <c r="F103">
        <v>0</v>
      </c>
      <c r="G103">
        <v>0</v>
      </c>
      <c r="H103">
        <v>0</v>
      </c>
      <c r="I103">
        <v>0</v>
      </c>
      <c r="J103">
        <v>0</v>
      </c>
    </row>
    <row r="104" spans="1:10">
      <c r="A104">
        <f t="shared" si="1"/>
        <v>103</v>
      </c>
      <c r="B104">
        <v>0</v>
      </c>
      <c r="C104">
        <v>0</v>
      </c>
      <c r="D104">
        <v>0</v>
      </c>
      <c r="E104">
        <v>0</v>
      </c>
      <c r="F104">
        <v>0</v>
      </c>
      <c r="G104">
        <v>0</v>
      </c>
      <c r="H104">
        <v>0</v>
      </c>
      <c r="I104">
        <v>0</v>
      </c>
      <c r="J104">
        <v>0</v>
      </c>
    </row>
    <row r="105" spans="1:10">
      <c r="A105">
        <f t="shared" si="1"/>
        <v>104</v>
      </c>
      <c r="B105">
        <v>0</v>
      </c>
      <c r="C105">
        <v>0</v>
      </c>
      <c r="D105">
        <v>0</v>
      </c>
      <c r="E105">
        <v>0</v>
      </c>
      <c r="F105">
        <v>0</v>
      </c>
      <c r="G105">
        <v>0</v>
      </c>
      <c r="H105">
        <v>0</v>
      </c>
      <c r="I105">
        <v>0</v>
      </c>
      <c r="J105">
        <v>0</v>
      </c>
    </row>
    <row r="106" spans="1:10">
      <c r="A106">
        <f t="shared" si="1"/>
        <v>105</v>
      </c>
      <c r="B106">
        <v>0</v>
      </c>
      <c r="C106">
        <v>0</v>
      </c>
      <c r="D106">
        <v>0</v>
      </c>
      <c r="E106">
        <v>0</v>
      </c>
      <c r="F106">
        <v>0</v>
      </c>
      <c r="G106">
        <v>0</v>
      </c>
      <c r="H106">
        <v>0</v>
      </c>
      <c r="I106">
        <v>0</v>
      </c>
      <c r="J106">
        <v>0</v>
      </c>
    </row>
    <row r="107" spans="1:10">
      <c r="A107">
        <f t="shared" si="1"/>
        <v>106</v>
      </c>
      <c r="B107">
        <v>0</v>
      </c>
      <c r="C107">
        <v>0</v>
      </c>
      <c r="D107">
        <v>0</v>
      </c>
      <c r="E107">
        <v>0</v>
      </c>
      <c r="F107">
        <v>0</v>
      </c>
      <c r="G107">
        <v>0</v>
      </c>
      <c r="H107">
        <v>0</v>
      </c>
      <c r="I107">
        <v>0</v>
      </c>
      <c r="J107">
        <v>0</v>
      </c>
    </row>
    <row r="108" spans="1:10">
      <c r="A108">
        <f t="shared" si="1"/>
        <v>107</v>
      </c>
      <c r="B108">
        <v>0</v>
      </c>
      <c r="C108">
        <v>0</v>
      </c>
      <c r="D108">
        <v>0</v>
      </c>
      <c r="E108">
        <v>0</v>
      </c>
      <c r="F108">
        <v>0</v>
      </c>
      <c r="G108">
        <v>0</v>
      </c>
      <c r="H108">
        <v>0</v>
      </c>
      <c r="I108">
        <v>0</v>
      </c>
      <c r="J108">
        <v>0</v>
      </c>
    </row>
    <row r="109" spans="1:10">
      <c r="A109">
        <f t="shared" si="1"/>
        <v>108</v>
      </c>
      <c r="B109">
        <v>0</v>
      </c>
      <c r="C109">
        <v>0</v>
      </c>
      <c r="D109">
        <v>0</v>
      </c>
      <c r="E109">
        <v>0</v>
      </c>
      <c r="F109">
        <v>0</v>
      </c>
      <c r="G109">
        <v>0</v>
      </c>
      <c r="H109">
        <v>0</v>
      </c>
      <c r="I109">
        <v>0</v>
      </c>
      <c r="J109">
        <v>0</v>
      </c>
    </row>
    <row r="110" spans="1:10">
      <c r="A110">
        <f t="shared" si="1"/>
        <v>109</v>
      </c>
      <c r="B110">
        <v>0</v>
      </c>
      <c r="C110">
        <v>0</v>
      </c>
      <c r="D110">
        <v>0</v>
      </c>
      <c r="E110">
        <v>0</v>
      </c>
      <c r="F110">
        <v>0</v>
      </c>
      <c r="G110">
        <v>0</v>
      </c>
      <c r="H110">
        <v>0</v>
      </c>
      <c r="I110">
        <v>0</v>
      </c>
      <c r="J110">
        <v>0</v>
      </c>
    </row>
    <row r="111" spans="1:10">
      <c r="A111">
        <f t="shared" si="1"/>
        <v>110</v>
      </c>
      <c r="B111">
        <v>0</v>
      </c>
      <c r="C111">
        <v>0</v>
      </c>
      <c r="D111">
        <v>0</v>
      </c>
      <c r="E111">
        <v>0</v>
      </c>
      <c r="F111">
        <v>0</v>
      </c>
      <c r="G111">
        <v>0</v>
      </c>
      <c r="H111">
        <v>1</v>
      </c>
      <c r="I111">
        <v>0</v>
      </c>
      <c r="J111">
        <v>0</v>
      </c>
    </row>
    <row r="112" spans="1:10">
      <c r="A112">
        <f t="shared" si="1"/>
        <v>111</v>
      </c>
      <c r="B112">
        <v>0</v>
      </c>
      <c r="C112">
        <v>0</v>
      </c>
      <c r="D112">
        <v>0</v>
      </c>
      <c r="E112">
        <v>1</v>
      </c>
      <c r="F112">
        <v>0</v>
      </c>
      <c r="G112">
        <v>0</v>
      </c>
      <c r="H112">
        <v>0</v>
      </c>
      <c r="I112">
        <v>0</v>
      </c>
      <c r="J112">
        <v>1</v>
      </c>
    </row>
    <row r="113" spans="1:10">
      <c r="A113">
        <f t="shared" si="1"/>
        <v>112</v>
      </c>
      <c r="B113">
        <v>1</v>
      </c>
      <c r="C113">
        <v>0</v>
      </c>
      <c r="D113">
        <v>0</v>
      </c>
      <c r="E113">
        <v>0</v>
      </c>
      <c r="F113">
        <v>0</v>
      </c>
      <c r="G113">
        <v>1</v>
      </c>
      <c r="H113">
        <v>0</v>
      </c>
      <c r="I113">
        <v>0</v>
      </c>
      <c r="J113">
        <v>0</v>
      </c>
    </row>
    <row r="114" spans="1:10">
      <c r="A114">
        <f t="shared" si="1"/>
        <v>113</v>
      </c>
      <c r="B114">
        <v>0</v>
      </c>
      <c r="C114">
        <v>0</v>
      </c>
      <c r="D114">
        <v>1</v>
      </c>
      <c r="E114">
        <v>0</v>
      </c>
      <c r="F114">
        <v>0</v>
      </c>
      <c r="G114">
        <v>0</v>
      </c>
      <c r="H114">
        <v>1</v>
      </c>
      <c r="I114">
        <v>0</v>
      </c>
      <c r="J114">
        <v>0</v>
      </c>
    </row>
    <row r="115" spans="1:10">
      <c r="A115">
        <f t="shared" si="1"/>
        <v>114</v>
      </c>
      <c r="B115">
        <v>0</v>
      </c>
      <c r="C115">
        <v>0</v>
      </c>
      <c r="D115">
        <v>0</v>
      </c>
      <c r="E115">
        <v>1</v>
      </c>
      <c r="F115">
        <v>0</v>
      </c>
      <c r="G115">
        <v>0</v>
      </c>
      <c r="H115">
        <v>0</v>
      </c>
      <c r="I115">
        <v>0</v>
      </c>
      <c r="J115">
        <v>0</v>
      </c>
    </row>
    <row r="116" spans="1:10">
      <c r="A116">
        <f t="shared" si="1"/>
        <v>115</v>
      </c>
      <c r="B116">
        <v>1</v>
      </c>
      <c r="C116">
        <v>0</v>
      </c>
      <c r="D116">
        <v>0</v>
      </c>
      <c r="E116">
        <v>0</v>
      </c>
      <c r="F116">
        <v>0</v>
      </c>
      <c r="G116">
        <v>0</v>
      </c>
      <c r="H116">
        <v>0</v>
      </c>
      <c r="I116">
        <v>1</v>
      </c>
      <c r="J116">
        <v>0</v>
      </c>
    </row>
    <row r="117" spans="1:10">
      <c r="A117">
        <f t="shared" si="1"/>
        <v>116</v>
      </c>
      <c r="B117">
        <v>0</v>
      </c>
      <c r="C117">
        <v>0</v>
      </c>
      <c r="D117">
        <v>0</v>
      </c>
      <c r="E117">
        <v>0</v>
      </c>
      <c r="F117">
        <v>1</v>
      </c>
      <c r="G117">
        <v>0</v>
      </c>
      <c r="H117">
        <v>0</v>
      </c>
      <c r="I117">
        <v>0</v>
      </c>
      <c r="J117">
        <v>1</v>
      </c>
    </row>
    <row r="118" spans="1:10">
      <c r="A118">
        <f t="shared" si="1"/>
        <v>117</v>
      </c>
      <c r="B118">
        <v>0</v>
      </c>
      <c r="C118">
        <v>1</v>
      </c>
      <c r="D118">
        <v>0</v>
      </c>
      <c r="E118">
        <v>0</v>
      </c>
      <c r="F118">
        <v>0</v>
      </c>
      <c r="G118">
        <v>1</v>
      </c>
      <c r="H118">
        <v>1</v>
      </c>
      <c r="I118">
        <v>0</v>
      </c>
      <c r="J118">
        <v>0</v>
      </c>
    </row>
    <row r="119" spans="1:10">
      <c r="A119">
        <f t="shared" si="1"/>
        <v>118</v>
      </c>
      <c r="B119">
        <v>0</v>
      </c>
      <c r="C119">
        <v>0</v>
      </c>
      <c r="D119">
        <v>1</v>
      </c>
      <c r="E119">
        <v>1</v>
      </c>
      <c r="F119">
        <v>0</v>
      </c>
      <c r="G119">
        <v>0</v>
      </c>
      <c r="H119">
        <v>1</v>
      </c>
      <c r="I119">
        <v>0</v>
      </c>
      <c r="J119">
        <v>0</v>
      </c>
    </row>
    <row r="120" spans="1:10">
      <c r="A120">
        <f t="shared" si="1"/>
        <v>119</v>
      </c>
      <c r="B120">
        <v>1</v>
      </c>
      <c r="C120">
        <v>0</v>
      </c>
      <c r="D120">
        <v>0</v>
      </c>
      <c r="E120">
        <v>1</v>
      </c>
      <c r="F120">
        <v>0</v>
      </c>
      <c r="G120">
        <v>0</v>
      </c>
      <c r="H120">
        <v>0</v>
      </c>
      <c r="I120">
        <v>0</v>
      </c>
      <c r="J120">
        <v>0</v>
      </c>
    </row>
    <row r="121" spans="1:10">
      <c r="A121">
        <f t="shared" si="1"/>
        <v>120</v>
      </c>
      <c r="B121">
        <v>1</v>
      </c>
      <c r="C121">
        <v>0</v>
      </c>
      <c r="D121">
        <v>0</v>
      </c>
      <c r="E121">
        <v>0</v>
      </c>
      <c r="F121">
        <v>0</v>
      </c>
      <c r="G121">
        <v>0</v>
      </c>
      <c r="H121">
        <v>0</v>
      </c>
      <c r="I121">
        <v>0</v>
      </c>
      <c r="J121">
        <v>0</v>
      </c>
    </row>
    <row r="122" spans="1:10">
      <c r="A122">
        <f t="shared" si="1"/>
        <v>121</v>
      </c>
      <c r="B122">
        <v>0</v>
      </c>
      <c r="C122">
        <v>0</v>
      </c>
      <c r="D122">
        <v>0</v>
      </c>
      <c r="E122">
        <v>0</v>
      </c>
      <c r="F122">
        <v>0</v>
      </c>
      <c r="G122">
        <v>0</v>
      </c>
      <c r="H122">
        <v>0</v>
      </c>
      <c r="I122">
        <v>0</v>
      </c>
      <c r="J122">
        <v>0</v>
      </c>
    </row>
    <row r="123" spans="1:10">
      <c r="A123">
        <f t="shared" si="1"/>
        <v>122</v>
      </c>
      <c r="B123">
        <v>0</v>
      </c>
      <c r="C123">
        <v>0</v>
      </c>
      <c r="D123">
        <v>0</v>
      </c>
      <c r="E123">
        <v>0</v>
      </c>
      <c r="F123">
        <v>0</v>
      </c>
      <c r="G123">
        <v>0</v>
      </c>
      <c r="H123">
        <v>0</v>
      </c>
      <c r="I123">
        <v>0</v>
      </c>
      <c r="J123">
        <v>0</v>
      </c>
    </row>
    <row r="124" spans="1:10">
      <c r="A124">
        <f t="shared" si="1"/>
        <v>123</v>
      </c>
      <c r="B124">
        <v>0</v>
      </c>
      <c r="C124">
        <v>0</v>
      </c>
      <c r="D124">
        <v>0</v>
      </c>
      <c r="E124">
        <v>0</v>
      </c>
      <c r="F124">
        <v>0</v>
      </c>
      <c r="G124">
        <v>0</v>
      </c>
      <c r="H124">
        <v>0</v>
      </c>
      <c r="I124">
        <v>0</v>
      </c>
      <c r="J124">
        <v>0</v>
      </c>
    </row>
    <row r="125" spans="1:10">
      <c r="A125">
        <f t="shared" si="1"/>
        <v>124</v>
      </c>
      <c r="B125">
        <v>0</v>
      </c>
      <c r="C125">
        <v>0</v>
      </c>
      <c r="D125">
        <v>0</v>
      </c>
      <c r="E125">
        <v>0</v>
      </c>
      <c r="F125">
        <v>0</v>
      </c>
      <c r="G125">
        <v>0</v>
      </c>
      <c r="H125">
        <v>0</v>
      </c>
      <c r="I125">
        <v>0</v>
      </c>
      <c r="J125">
        <v>0</v>
      </c>
    </row>
    <row r="126" spans="1:10">
      <c r="A126">
        <f t="shared" si="1"/>
        <v>125</v>
      </c>
      <c r="B126">
        <v>0</v>
      </c>
      <c r="C126">
        <v>0</v>
      </c>
      <c r="D126">
        <v>0</v>
      </c>
      <c r="E126">
        <v>0</v>
      </c>
      <c r="F126">
        <v>0</v>
      </c>
      <c r="G126">
        <v>0</v>
      </c>
      <c r="H126">
        <v>0</v>
      </c>
      <c r="I126">
        <v>0</v>
      </c>
      <c r="J126">
        <v>0</v>
      </c>
    </row>
    <row r="127" spans="1:10">
      <c r="A127">
        <f t="shared" si="1"/>
        <v>126</v>
      </c>
      <c r="B127">
        <v>0</v>
      </c>
      <c r="C127">
        <v>0</v>
      </c>
      <c r="D127">
        <v>0</v>
      </c>
      <c r="E127">
        <v>0</v>
      </c>
      <c r="F127">
        <v>0</v>
      </c>
      <c r="G127">
        <v>0</v>
      </c>
      <c r="H127">
        <v>0</v>
      </c>
      <c r="I127">
        <v>0</v>
      </c>
      <c r="J127">
        <v>0</v>
      </c>
    </row>
    <row r="128" spans="1:10">
      <c r="A128">
        <f t="shared" si="1"/>
        <v>127</v>
      </c>
      <c r="B128">
        <v>0</v>
      </c>
      <c r="C128">
        <v>0</v>
      </c>
      <c r="D128">
        <v>0</v>
      </c>
      <c r="E128">
        <v>0</v>
      </c>
      <c r="F128">
        <v>0</v>
      </c>
      <c r="G128">
        <v>0</v>
      </c>
      <c r="H128">
        <v>0</v>
      </c>
      <c r="I128">
        <v>0</v>
      </c>
      <c r="J128">
        <v>0</v>
      </c>
    </row>
    <row r="129" spans="1:10">
      <c r="A129">
        <f t="shared" si="1"/>
        <v>128</v>
      </c>
      <c r="B129">
        <v>0</v>
      </c>
      <c r="C129">
        <v>0</v>
      </c>
      <c r="D129">
        <v>0</v>
      </c>
      <c r="E129">
        <v>0</v>
      </c>
      <c r="F129">
        <v>0</v>
      </c>
      <c r="G129">
        <v>0</v>
      </c>
      <c r="H129">
        <v>0</v>
      </c>
      <c r="I129">
        <v>0</v>
      </c>
      <c r="J129">
        <v>0</v>
      </c>
    </row>
    <row r="130" spans="1:10">
      <c r="A130">
        <f t="shared" si="1"/>
        <v>129</v>
      </c>
      <c r="B130">
        <v>0</v>
      </c>
      <c r="C130">
        <v>0</v>
      </c>
      <c r="D130">
        <v>0</v>
      </c>
      <c r="E130">
        <v>0</v>
      </c>
      <c r="F130">
        <v>0</v>
      </c>
      <c r="G130">
        <v>0</v>
      </c>
      <c r="H130">
        <v>0</v>
      </c>
      <c r="I130">
        <v>0</v>
      </c>
      <c r="J130">
        <v>0</v>
      </c>
    </row>
    <row r="131" spans="1:10">
      <c r="A131">
        <f t="shared" si="1"/>
        <v>130</v>
      </c>
      <c r="B131">
        <v>0</v>
      </c>
      <c r="C131">
        <v>0</v>
      </c>
      <c r="D131">
        <v>0</v>
      </c>
      <c r="E131">
        <v>0</v>
      </c>
      <c r="F131">
        <v>0</v>
      </c>
      <c r="G131">
        <v>0</v>
      </c>
      <c r="H131">
        <v>0</v>
      </c>
      <c r="I131">
        <v>0</v>
      </c>
      <c r="J131">
        <v>0</v>
      </c>
    </row>
    <row r="132" spans="1:10">
      <c r="A132">
        <f t="shared" ref="A132:A195" si="2">A131+1</f>
        <v>131</v>
      </c>
      <c r="B132">
        <v>0</v>
      </c>
      <c r="C132">
        <v>0</v>
      </c>
      <c r="D132">
        <v>0</v>
      </c>
      <c r="E132">
        <v>0</v>
      </c>
      <c r="F132">
        <v>0</v>
      </c>
      <c r="G132">
        <v>0</v>
      </c>
      <c r="H132">
        <v>0</v>
      </c>
      <c r="I132">
        <v>0</v>
      </c>
      <c r="J132">
        <v>0</v>
      </c>
    </row>
    <row r="133" spans="1:10">
      <c r="A133">
        <f t="shared" si="2"/>
        <v>132</v>
      </c>
      <c r="B133">
        <v>0</v>
      </c>
      <c r="C133">
        <v>0</v>
      </c>
      <c r="D133">
        <v>0</v>
      </c>
      <c r="E133">
        <v>0</v>
      </c>
      <c r="F133">
        <v>0</v>
      </c>
      <c r="G133">
        <v>0</v>
      </c>
      <c r="H133">
        <v>0</v>
      </c>
      <c r="I133">
        <v>0</v>
      </c>
      <c r="J133">
        <v>0</v>
      </c>
    </row>
    <row r="134" spans="1:10">
      <c r="A134">
        <f t="shared" si="2"/>
        <v>133</v>
      </c>
      <c r="B134">
        <v>0</v>
      </c>
      <c r="C134">
        <v>0</v>
      </c>
      <c r="D134">
        <v>0</v>
      </c>
      <c r="E134">
        <v>0</v>
      </c>
      <c r="F134">
        <v>0</v>
      </c>
      <c r="G134">
        <v>0</v>
      </c>
      <c r="H134">
        <v>0</v>
      </c>
      <c r="I134">
        <v>0</v>
      </c>
      <c r="J134">
        <v>0</v>
      </c>
    </row>
    <row r="135" spans="1:10">
      <c r="A135">
        <f t="shared" si="2"/>
        <v>134</v>
      </c>
      <c r="B135">
        <v>0</v>
      </c>
      <c r="C135">
        <v>0</v>
      </c>
      <c r="D135">
        <v>0</v>
      </c>
      <c r="E135">
        <v>0</v>
      </c>
      <c r="F135">
        <v>0</v>
      </c>
      <c r="G135">
        <v>0</v>
      </c>
      <c r="H135">
        <v>0</v>
      </c>
      <c r="I135">
        <v>0</v>
      </c>
      <c r="J135">
        <v>0</v>
      </c>
    </row>
    <row r="136" spans="1:10">
      <c r="A136">
        <f t="shared" si="2"/>
        <v>135</v>
      </c>
      <c r="B136">
        <v>0</v>
      </c>
      <c r="C136">
        <v>0</v>
      </c>
      <c r="D136">
        <v>0</v>
      </c>
      <c r="E136">
        <v>0</v>
      </c>
      <c r="F136">
        <v>0</v>
      </c>
      <c r="G136">
        <v>0</v>
      </c>
      <c r="H136">
        <v>0</v>
      </c>
      <c r="I136">
        <v>0</v>
      </c>
      <c r="J136">
        <v>0</v>
      </c>
    </row>
    <row r="137" spans="1:10">
      <c r="A137">
        <f t="shared" si="2"/>
        <v>136</v>
      </c>
      <c r="B137">
        <v>0</v>
      </c>
      <c r="C137">
        <v>0</v>
      </c>
      <c r="D137">
        <v>0</v>
      </c>
      <c r="E137">
        <v>0</v>
      </c>
      <c r="F137">
        <v>0</v>
      </c>
      <c r="G137">
        <v>0</v>
      </c>
      <c r="H137">
        <v>0</v>
      </c>
      <c r="I137">
        <v>0</v>
      </c>
      <c r="J137">
        <v>0</v>
      </c>
    </row>
    <row r="138" spans="1:10">
      <c r="A138">
        <f t="shared" si="2"/>
        <v>137</v>
      </c>
      <c r="B138">
        <v>0</v>
      </c>
      <c r="C138">
        <v>0</v>
      </c>
      <c r="D138">
        <v>0</v>
      </c>
      <c r="E138">
        <v>0</v>
      </c>
      <c r="F138">
        <v>0</v>
      </c>
      <c r="G138">
        <v>0</v>
      </c>
      <c r="H138">
        <v>0</v>
      </c>
      <c r="I138">
        <v>0</v>
      </c>
      <c r="J138">
        <v>0</v>
      </c>
    </row>
    <row r="139" spans="1:10">
      <c r="A139">
        <f t="shared" si="2"/>
        <v>138</v>
      </c>
      <c r="B139">
        <v>0</v>
      </c>
      <c r="C139">
        <v>0</v>
      </c>
      <c r="D139">
        <v>0</v>
      </c>
      <c r="E139">
        <v>0</v>
      </c>
      <c r="F139">
        <v>0</v>
      </c>
      <c r="G139">
        <v>0</v>
      </c>
      <c r="H139">
        <v>0</v>
      </c>
      <c r="I139">
        <v>0</v>
      </c>
      <c r="J139">
        <v>0</v>
      </c>
    </row>
    <row r="140" spans="1:10">
      <c r="A140">
        <f t="shared" si="2"/>
        <v>139</v>
      </c>
      <c r="B140">
        <v>0</v>
      </c>
      <c r="C140">
        <v>0</v>
      </c>
      <c r="D140">
        <v>0</v>
      </c>
      <c r="E140">
        <v>0</v>
      </c>
      <c r="F140">
        <v>0</v>
      </c>
      <c r="G140">
        <v>0</v>
      </c>
      <c r="H140">
        <v>0</v>
      </c>
      <c r="I140">
        <v>0</v>
      </c>
      <c r="J140">
        <v>0</v>
      </c>
    </row>
    <row r="141" spans="1:10">
      <c r="A141">
        <f t="shared" si="2"/>
        <v>140</v>
      </c>
      <c r="B141">
        <v>0</v>
      </c>
      <c r="C141">
        <v>0</v>
      </c>
      <c r="D141">
        <v>0</v>
      </c>
      <c r="E141">
        <v>0</v>
      </c>
      <c r="F141">
        <v>0</v>
      </c>
      <c r="G141">
        <v>0</v>
      </c>
      <c r="H141">
        <v>0</v>
      </c>
      <c r="I141">
        <v>0</v>
      </c>
      <c r="J141">
        <v>0</v>
      </c>
    </row>
    <row r="142" spans="1:10">
      <c r="A142">
        <f t="shared" si="2"/>
        <v>141</v>
      </c>
      <c r="B142">
        <v>0</v>
      </c>
      <c r="C142">
        <v>0</v>
      </c>
      <c r="D142">
        <v>0</v>
      </c>
      <c r="E142">
        <v>0</v>
      </c>
      <c r="F142">
        <v>0</v>
      </c>
      <c r="G142">
        <v>0</v>
      </c>
      <c r="H142">
        <v>1</v>
      </c>
      <c r="I142">
        <v>0</v>
      </c>
      <c r="J142">
        <v>0</v>
      </c>
    </row>
    <row r="143" spans="1:10">
      <c r="A143">
        <f t="shared" si="2"/>
        <v>142</v>
      </c>
      <c r="B143">
        <v>0</v>
      </c>
      <c r="C143">
        <v>0</v>
      </c>
      <c r="D143">
        <v>0</v>
      </c>
      <c r="E143">
        <v>1</v>
      </c>
      <c r="F143">
        <v>0</v>
      </c>
      <c r="G143">
        <v>0</v>
      </c>
      <c r="H143">
        <v>1</v>
      </c>
      <c r="I143">
        <v>0</v>
      </c>
      <c r="J143">
        <v>0</v>
      </c>
    </row>
    <row r="144" spans="1:10">
      <c r="A144">
        <f t="shared" si="2"/>
        <v>143</v>
      </c>
      <c r="B144">
        <v>1</v>
      </c>
      <c r="C144">
        <v>0</v>
      </c>
      <c r="D144">
        <v>0</v>
      </c>
      <c r="E144">
        <v>1</v>
      </c>
      <c r="F144">
        <v>0</v>
      </c>
      <c r="G144">
        <v>0</v>
      </c>
      <c r="H144">
        <v>0</v>
      </c>
      <c r="I144">
        <v>0</v>
      </c>
      <c r="J144">
        <v>0</v>
      </c>
    </row>
    <row r="145" spans="1:10">
      <c r="A145">
        <f t="shared" si="2"/>
        <v>144</v>
      </c>
      <c r="B145">
        <v>1</v>
      </c>
      <c r="C145">
        <v>0</v>
      </c>
      <c r="D145">
        <v>0</v>
      </c>
      <c r="E145">
        <v>0</v>
      </c>
      <c r="F145">
        <v>0</v>
      </c>
      <c r="G145">
        <v>0</v>
      </c>
      <c r="H145">
        <v>0</v>
      </c>
      <c r="I145">
        <v>0</v>
      </c>
      <c r="J145">
        <v>0</v>
      </c>
    </row>
    <row r="146" spans="1:10">
      <c r="A146">
        <f t="shared" si="2"/>
        <v>145</v>
      </c>
      <c r="B146">
        <v>0</v>
      </c>
      <c r="C146">
        <v>0</v>
      </c>
      <c r="D146">
        <v>0</v>
      </c>
      <c r="E146">
        <v>0</v>
      </c>
      <c r="F146">
        <v>0</v>
      </c>
      <c r="G146">
        <v>0</v>
      </c>
      <c r="H146">
        <v>0</v>
      </c>
      <c r="I146">
        <v>0</v>
      </c>
      <c r="J146">
        <v>0</v>
      </c>
    </row>
    <row r="147" spans="1:10">
      <c r="A147">
        <f t="shared" si="2"/>
        <v>146</v>
      </c>
      <c r="B147">
        <v>0</v>
      </c>
      <c r="C147">
        <v>0</v>
      </c>
      <c r="D147">
        <v>0</v>
      </c>
      <c r="E147">
        <v>0</v>
      </c>
      <c r="F147">
        <v>0</v>
      </c>
      <c r="G147">
        <v>0</v>
      </c>
      <c r="H147">
        <v>0</v>
      </c>
      <c r="I147">
        <v>0</v>
      </c>
      <c r="J147">
        <v>0</v>
      </c>
    </row>
    <row r="148" spans="1:10">
      <c r="A148">
        <f t="shared" si="2"/>
        <v>147</v>
      </c>
      <c r="B148">
        <v>0</v>
      </c>
      <c r="C148">
        <v>0</v>
      </c>
      <c r="D148">
        <v>0</v>
      </c>
      <c r="E148">
        <v>0</v>
      </c>
      <c r="F148">
        <v>0</v>
      </c>
      <c r="G148">
        <v>0</v>
      </c>
      <c r="H148">
        <v>0</v>
      </c>
      <c r="I148">
        <v>0</v>
      </c>
      <c r="J148">
        <v>0</v>
      </c>
    </row>
    <row r="149" spans="1:10">
      <c r="A149">
        <f t="shared" si="2"/>
        <v>148</v>
      </c>
      <c r="B149">
        <v>0</v>
      </c>
      <c r="C149">
        <v>0</v>
      </c>
      <c r="D149">
        <v>0</v>
      </c>
      <c r="E149">
        <v>0</v>
      </c>
      <c r="F149">
        <v>0</v>
      </c>
      <c r="G149">
        <v>0</v>
      </c>
      <c r="H149">
        <v>0</v>
      </c>
      <c r="I149">
        <v>0</v>
      </c>
      <c r="J149">
        <v>0</v>
      </c>
    </row>
    <row r="150" spans="1:10">
      <c r="A150">
        <f t="shared" si="2"/>
        <v>149</v>
      </c>
      <c r="B150">
        <v>0</v>
      </c>
      <c r="C150">
        <v>0</v>
      </c>
      <c r="D150">
        <v>0</v>
      </c>
      <c r="E150">
        <v>0</v>
      </c>
      <c r="F150">
        <v>0</v>
      </c>
      <c r="G150">
        <v>0</v>
      </c>
      <c r="H150">
        <v>0</v>
      </c>
      <c r="I150">
        <v>0</v>
      </c>
      <c r="J150">
        <v>0</v>
      </c>
    </row>
    <row r="151" spans="1:10">
      <c r="A151">
        <f t="shared" si="2"/>
        <v>150</v>
      </c>
      <c r="B151">
        <v>0</v>
      </c>
      <c r="C151">
        <v>0</v>
      </c>
      <c r="D151">
        <v>0</v>
      </c>
      <c r="E151">
        <v>0</v>
      </c>
      <c r="F151">
        <v>0</v>
      </c>
      <c r="G151">
        <v>0</v>
      </c>
      <c r="H151">
        <v>0</v>
      </c>
      <c r="I151">
        <v>0</v>
      </c>
      <c r="J151">
        <v>0</v>
      </c>
    </row>
    <row r="152" spans="1:10">
      <c r="A152">
        <f t="shared" si="2"/>
        <v>151</v>
      </c>
      <c r="B152">
        <v>0</v>
      </c>
      <c r="C152">
        <v>0</v>
      </c>
      <c r="D152">
        <v>0</v>
      </c>
      <c r="E152">
        <v>0</v>
      </c>
      <c r="F152">
        <v>0</v>
      </c>
      <c r="G152">
        <v>0</v>
      </c>
      <c r="H152">
        <v>0</v>
      </c>
      <c r="I152">
        <v>0</v>
      </c>
      <c r="J152">
        <v>0</v>
      </c>
    </row>
    <row r="153" spans="1:10">
      <c r="A153">
        <f t="shared" si="2"/>
        <v>152</v>
      </c>
      <c r="B153">
        <v>0</v>
      </c>
      <c r="C153">
        <v>0</v>
      </c>
      <c r="D153">
        <v>0</v>
      </c>
      <c r="E153">
        <v>0</v>
      </c>
      <c r="F153">
        <v>0</v>
      </c>
      <c r="G153">
        <v>0</v>
      </c>
      <c r="H153">
        <v>0</v>
      </c>
      <c r="I153">
        <v>0</v>
      </c>
      <c r="J153">
        <v>0</v>
      </c>
    </row>
    <row r="154" spans="1:10">
      <c r="A154">
        <f t="shared" si="2"/>
        <v>153</v>
      </c>
      <c r="B154">
        <v>0</v>
      </c>
      <c r="C154">
        <v>0</v>
      </c>
      <c r="D154">
        <v>0</v>
      </c>
      <c r="E154">
        <v>0</v>
      </c>
      <c r="F154">
        <v>0</v>
      </c>
      <c r="G154">
        <v>0</v>
      </c>
      <c r="H154">
        <v>0</v>
      </c>
      <c r="I154">
        <v>0</v>
      </c>
      <c r="J154">
        <v>0</v>
      </c>
    </row>
    <row r="155" spans="1:10">
      <c r="A155">
        <f t="shared" si="2"/>
        <v>154</v>
      </c>
      <c r="B155">
        <v>0</v>
      </c>
      <c r="C155">
        <v>0</v>
      </c>
      <c r="D155">
        <v>0</v>
      </c>
      <c r="E155">
        <v>0</v>
      </c>
      <c r="F155">
        <v>0</v>
      </c>
      <c r="G155">
        <v>0</v>
      </c>
      <c r="H155">
        <v>0</v>
      </c>
      <c r="I155">
        <v>0</v>
      </c>
      <c r="J155">
        <v>0</v>
      </c>
    </row>
    <row r="156" spans="1:10">
      <c r="A156">
        <f t="shared" si="2"/>
        <v>155</v>
      </c>
      <c r="B156">
        <v>0</v>
      </c>
      <c r="C156">
        <v>0</v>
      </c>
      <c r="D156">
        <v>0</v>
      </c>
      <c r="E156">
        <v>0</v>
      </c>
      <c r="F156">
        <v>0</v>
      </c>
      <c r="G156">
        <v>0</v>
      </c>
      <c r="H156">
        <v>0</v>
      </c>
      <c r="I156">
        <v>0</v>
      </c>
      <c r="J156">
        <v>0</v>
      </c>
    </row>
    <row r="157" spans="1:10">
      <c r="A157">
        <f t="shared" si="2"/>
        <v>156</v>
      </c>
      <c r="B157">
        <v>0</v>
      </c>
      <c r="C157">
        <v>0</v>
      </c>
      <c r="D157">
        <v>0</v>
      </c>
      <c r="E157">
        <v>0</v>
      </c>
      <c r="F157">
        <v>0</v>
      </c>
      <c r="G157">
        <v>0</v>
      </c>
      <c r="H157">
        <v>0</v>
      </c>
      <c r="I157">
        <v>0</v>
      </c>
      <c r="J157">
        <v>0</v>
      </c>
    </row>
    <row r="158" spans="1:10">
      <c r="A158">
        <f t="shared" si="2"/>
        <v>157</v>
      </c>
      <c r="B158">
        <v>0</v>
      </c>
      <c r="C158">
        <v>0</v>
      </c>
      <c r="D158">
        <v>0</v>
      </c>
      <c r="E158">
        <v>0</v>
      </c>
      <c r="F158">
        <v>0</v>
      </c>
      <c r="G158">
        <v>0</v>
      </c>
      <c r="H158">
        <v>0</v>
      </c>
      <c r="I158">
        <v>0</v>
      </c>
      <c r="J158">
        <v>0</v>
      </c>
    </row>
    <row r="159" spans="1:10">
      <c r="A159">
        <f t="shared" si="2"/>
        <v>158</v>
      </c>
      <c r="B159">
        <v>0</v>
      </c>
      <c r="C159">
        <v>0</v>
      </c>
      <c r="D159">
        <v>0</v>
      </c>
      <c r="E159">
        <v>0</v>
      </c>
      <c r="F159">
        <v>0</v>
      </c>
      <c r="G159">
        <v>0</v>
      </c>
      <c r="H159">
        <v>0</v>
      </c>
      <c r="I159">
        <v>0</v>
      </c>
      <c r="J159">
        <v>0</v>
      </c>
    </row>
    <row r="160" spans="1:10">
      <c r="A160">
        <f t="shared" si="2"/>
        <v>159</v>
      </c>
      <c r="B160">
        <v>0</v>
      </c>
      <c r="C160">
        <v>0</v>
      </c>
      <c r="D160">
        <v>0</v>
      </c>
      <c r="E160">
        <v>0</v>
      </c>
      <c r="F160">
        <v>0</v>
      </c>
      <c r="G160">
        <v>0</v>
      </c>
      <c r="H160">
        <v>0</v>
      </c>
      <c r="I160">
        <v>0</v>
      </c>
      <c r="J160">
        <v>0</v>
      </c>
    </row>
    <row r="161" spans="1:10">
      <c r="A161">
        <f t="shared" si="2"/>
        <v>160</v>
      </c>
      <c r="B161">
        <v>0</v>
      </c>
      <c r="C161">
        <v>0</v>
      </c>
      <c r="D161">
        <v>0</v>
      </c>
      <c r="E161">
        <v>0</v>
      </c>
      <c r="F161">
        <v>0</v>
      </c>
      <c r="G161">
        <v>0</v>
      </c>
      <c r="H161">
        <v>0</v>
      </c>
      <c r="I161">
        <v>0</v>
      </c>
      <c r="J161">
        <v>0</v>
      </c>
    </row>
    <row r="162" spans="1:10">
      <c r="A162">
        <f t="shared" si="2"/>
        <v>161</v>
      </c>
      <c r="B162">
        <v>0</v>
      </c>
      <c r="C162">
        <v>0</v>
      </c>
      <c r="D162">
        <v>0</v>
      </c>
      <c r="E162">
        <v>0</v>
      </c>
      <c r="F162">
        <v>0</v>
      </c>
      <c r="G162">
        <v>0</v>
      </c>
      <c r="H162">
        <v>0</v>
      </c>
      <c r="I162">
        <v>0</v>
      </c>
      <c r="J162">
        <v>0</v>
      </c>
    </row>
    <row r="163" spans="1:10">
      <c r="A163">
        <f t="shared" si="2"/>
        <v>162</v>
      </c>
      <c r="B163">
        <v>0</v>
      </c>
      <c r="C163">
        <v>0</v>
      </c>
      <c r="D163">
        <v>0</v>
      </c>
      <c r="E163">
        <v>0</v>
      </c>
      <c r="F163">
        <v>0</v>
      </c>
      <c r="G163">
        <v>0</v>
      </c>
      <c r="H163">
        <v>0</v>
      </c>
      <c r="I163">
        <v>0</v>
      </c>
      <c r="J163">
        <v>0</v>
      </c>
    </row>
    <row r="164" spans="1:10">
      <c r="A164">
        <f t="shared" si="2"/>
        <v>163</v>
      </c>
      <c r="B164">
        <v>0</v>
      </c>
      <c r="C164">
        <v>0</v>
      </c>
      <c r="D164">
        <v>0</v>
      </c>
      <c r="E164">
        <v>0</v>
      </c>
      <c r="F164">
        <v>0</v>
      </c>
      <c r="G164">
        <v>0</v>
      </c>
      <c r="H164">
        <v>1</v>
      </c>
      <c r="I164">
        <v>0</v>
      </c>
      <c r="J164">
        <v>0</v>
      </c>
    </row>
    <row r="165" spans="1:10">
      <c r="A165">
        <f t="shared" si="2"/>
        <v>164</v>
      </c>
      <c r="B165">
        <v>0</v>
      </c>
      <c r="C165">
        <v>0</v>
      </c>
      <c r="D165">
        <v>0</v>
      </c>
      <c r="E165">
        <v>1</v>
      </c>
      <c r="F165">
        <v>0</v>
      </c>
      <c r="G165">
        <v>0</v>
      </c>
      <c r="H165">
        <v>0</v>
      </c>
      <c r="I165">
        <v>0</v>
      </c>
      <c r="J165">
        <v>0</v>
      </c>
    </row>
    <row r="166" spans="1:10">
      <c r="A166">
        <f t="shared" si="2"/>
        <v>165</v>
      </c>
      <c r="B166">
        <v>1</v>
      </c>
      <c r="C166">
        <v>0</v>
      </c>
      <c r="D166">
        <v>0</v>
      </c>
      <c r="E166">
        <v>0</v>
      </c>
      <c r="F166">
        <v>0</v>
      </c>
      <c r="G166">
        <v>0</v>
      </c>
      <c r="H166">
        <v>0</v>
      </c>
      <c r="I166">
        <v>0</v>
      </c>
      <c r="J166">
        <v>0</v>
      </c>
    </row>
    <row r="167" spans="1:10">
      <c r="A167">
        <f t="shared" si="2"/>
        <v>166</v>
      </c>
      <c r="B167">
        <v>0</v>
      </c>
      <c r="C167">
        <v>0</v>
      </c>
      <c r="D167">
        <v>0</v>
      </c>
      <c r="E167">
        <v>0</v>
      </c>
      <c r="F167">
        <v>0</v>
      </c>
      <c r="G167">
        <v>0</v>
      </c>
      <c r="H167">
        <v>0</v>
      </c>
      <c r="I167">
        <v>0</v>
      </c>
      <c r="J167">
        <v>0</v>
      </c>
    </row>
    <row r="168" spans="1:10">
      <c r="A168">
        <f t="shared" si="2"/>
        <v>167</v>
      </c>
      <c r="B168">
        <v>0</v>
      </c>
      <c r="C168">
        <v>0</v>
      </c>
      <c r="D168">
        <v>0</v>
      </c>
      <c r="E168">
        <v>0</v>
      </c>
      <c r="F168">
        <v>0</v>
      </c>
      <c r="G168">
        <v>0</v>
      </c>
      <c r="H168">
        <v>0</v>
      </c>
      <c r="I168">
        <v>0</v>
      </c>
      <c r="J168">
        <v>0</v>
      </c>
    </row>
    <row r="169" spans="1:10">
      <c r="A169">
        <f t="shared" si="2"/>
        <v>168</v>
      </c>
      <c r="B169">
        <v>0</v>
      </c>
      <c r="C169">
        <v>0</v>
      </c>
      <c r="D169">
        <v>0</v>
      </c>
      <c r="E169">
        <v>0</v>
      </c>
      <c r="F169">
        <v>0</v>
      </c>
      <c r="G169">
        <v>0</v>
      </c>
      <c r="H169">
        <v>0</v>
      </c>
      <c r="I169">
        <v>0</v>
      </c>
      <c r="J169">
        <v>0</v>
      </c>
    </row>
    <row r="170" spans="1:10">
      <c r="A170">
        <f t="shared" si="2"/>
        <v>169</v>
      </c>
      <c r="B170">
        <v>0</v>
      </c>
      <c r="C170">
        <v>0</v>
      </c>
      <c r="D170">
        <v>0</v>
      </c>
      <c r="E170">
        <v>0</v>
      </c>
      <c r="F170">
        <v>0</v>
      </c>
      <c r="G170">
        <v>0</v>
      </c>
      <c r="H170">
        <v>0</v>
      </c>
      <c r="I170">
        <v>0</v>
      </c>
      <c r="J170">
        <v>0</v>
      </c>
    </row>
    <row r="171" spans="1:10">
      <c r="A171">
        <f t="shared" si="2"/>
        <v>170</v>
      </c>
      <c r="B171">
        <v>0</v>
      </c>
      <c r="C171">
        <v>0</v>
      </c>
      <c r="D171">
        <v>0</v>
      </c>
      <c r="E171">
        <v>0</v>
      </c>
      <c r="F171">
        <v>0</v>
      </c>
      <c r="G171">
        <v>0</v>
      </c>
      <c r="H171">
        <v>0</v>
      </c>
      <c r="I171">
        <v>0</v>
      </c>
      <c r="J171">
        <v>0</v>
      </c>
    </row>
    <row r="172" spans="1:10">
      <c r="A172">
        <f t="shared" si="2"/>
        <v>171</v>
      </c>
      <c r="B172">
        <v>0</v>
      </c>
      <c r="C172">
        <v>0</v>
      </c>
      <c r="D172">
        <v>0</v>
      </c>
      <c r="E172">
        <v>0</v>
      </c>
      <c r="F172">
        <v>0</v>
      </c>
      <c r="G172">
        <v>0</v>
      </c>
      <c r="H172">
        <v>0</v>
      </c>
      <c r="I172">
        <v>0</v>
      </c>
      <c r="J172">
        <v>0</v>
      </c>
    </row>
    <row r="173" spans="1:10">
      <c r="A173">
        <f t="shared" si="2"/>
        <v>172</v>
      </c>
      <c r="B173">
        <v>0</v>
      </c>
      <c r="C173">
        <v>0</v>
      </c>
      <c r="D173">
        <v>0</v>
      </c>
      <c r="E173">
        <v>0</v>
      </c>
      <c r="F173">
        <v>0</v>
      </c>
      <c r="G173">
        <v>0</v>
      </c>
      <c r="H173">
        <v>0</v>
      </c>
      <c r="I173">
        <v>0</v>
      </c>
      <c r="J173">
        <v>0</v>
      </c>
    </row>
    <row r="174" spans="1:10">
      <c r="A174">
        <f t="shared" si="2"/>
        <v>173</v>
      </c>
      <c r="B174">
        <v>0</v>
      </c>
      <c r="C174">
        <v>0</v>
      </c>
      <c r="D174">
        <v>0</v>
      </c>
      <c r="E174">
        <v>0</v>
      </c>
      <c r="F174">
        <v>0</v>
      </c>
      <c r="G174">
        <v>0</v>
      </c>
      <c r="H174">
        <v>0</v>
      </c>
      <c r="I174">
        <v>0</v>
      </c>
      <c r="J174">
        <v>0</v>
      </c>
    </row>
    <row r="175" spans="1:10">
      <c r="A175">
        <f t="shared" si="2"/>
        <v>174</v>
      </c>
      <c r="B175">
        <v>0</v>
      </c>
      <c r="C175">
        <v>0</v>
      </c>
      <c r="D175">
        <v>0</v>
      </c>
      <c r="E175">
        <v>0</v>
      </c>
      <c r="F175">
        <v>0</v>
      </c>
      <c r="G175">
        <v>0</v>
      </c>
      <c r="H175">
        <v>0</v>
      </c>
      <c r="I175">
        <v>0</v>
      </c>
      <c r="J175">
        <v>0</v>
      </c>
    </row>
    <row r="176" spans="1:10">
      <c r="A176">
        <f t="shared" si="2"/>
        <v>175</v>
      </c>
      <c r="B176">
        <v>0</v>
      </c>
      <c r="C176">
        <v>0</v>
      </c>
      <c r="D176">
        <v>0</v>
      </c>
      <c r="E176">
        <v>0</v>
      </c>
      <c r="F176">
        <v>0</v>
      </c>
      <c r="G176">
        <v>0</v>
      </c>
      <c r="H176">
        <v>0</v>
      </c>
      <c r="I176">
        <v>0</v>
      </c>
      <c r="J176">
        <v>0</v>
      </c>
    </row>
    <row r="177" spans="1:10">
      <c r="A177">
        <f t="shared" si="2"/>
        <v>176</v>
      </c>
      <c r="B177">
        <v>0</v>
      </c>
      <c r="C177">
        <v>0</v>
      </c>
      <c r="D177">
        <v>0</v>
      </c>
      <c r="E177">
        <v>0</v>
      </c>
      <c r="F177">
        <v>0</v>
      </c>
      <c r="G177">
        <v>0</v>
      </c>
      <c r="H177">
        <v>0</v>
      </c>
      <c r="I177">
        <v>0</v>
      </c>
      <c r="J177">
        <v>0</v>
      </c>
    </row>
    <row r="178" spans="1:10">
      <c r="A178">
        <f t="shared" si="2"/>
        <v>177</v>
      </c>
      <c r="B178">
        <v>0</v>
      </c>
      <c r="C178">
        <v>0</v>
      </c>
      <c r="D178">
        <v>0</v>
      </c>
      <c r="E178">
        <v>0</v>
      </c>
      <c r="F178">
        <v>0</v>
      </c>
      <c r="G178">
        <v>0</v>
      </c>
      <c r="H178">
        <v>0</v>
      </c>
      <c r="I178">
        <v>0</v>
      </c>
      <c r="J178">
        <v>0</v>
      </c>
    </row>
    <row r="179" spans="1:10">
      <c r="A179">
        <f t="shared" si="2"/>
        <v>178</v>
      </c>
      <c r="B179">
        <v>0</v>
      </c>
      <c r="C179">
        <v>0</v>
      </c>
      <c r="D179">
        <v>0</v>
      </c>
      <c r="E179">
        <v>0</v>
      </c>
      <c r="F179">
        <v>0</v>
      </c>
      <c r="G179">
        <v>0</v>
      </c>
      <c r="H179">
        <v>0</v>
      </c>
      <c r="I179">
        <v>0</v>
      </c>
      <c r="J179">
        <v>0</v>
      </c>
    </row>
    <row r="180" spans="1:10">
      <c r="A180">
        <f t="shared" si="2"/>
        <v>179</v>
      </c>
      <c r="B180">
        <v>0</v>
      </c>
      <c r="C180">
        <v>0</v>
      </c>
      <c r="D180">
        <v>0</v>
      </c>
      <c r="E180">
        <v>0</v>
      </c>
      <c r="F180">
        <v>0</v>
      </c>
      <c r="G180">
        <v>0</v>
      </c>
      <c r="H180">
        <v>0</v>
      </c>
      <c r="I180">
        <v>0</v>
      </c>
      <c r="J180">
        <v>0</v>
      </c>
    </row>
    <row r="181" spans="1:10">
      <c r="A181">
        <f t="shared" si="2"/>
        <v>180</v>
      </c>
      <c r="B181">
        <v>0</v>
      </c>
      <c r="C181">
        <v>0</v>
      </c>
      <c r="D181">
        <v>0</v>
      </c>
      <c r="E181">
        <v>0</v>
      </c>
      <c r="F181">
        <v>0</v>
      </c>
      <c r="G181">
        <v>0</v>
      </c>
      <c r="H181">
        <v>0</v>
      </c>
      <c r="I181">
        <v>0</v>
      </c>
      <c r="J181">
        <v>0</v>
      </c>
    </row>
    <row r="182" spans="1:10">
      <c r="A182">
        <f t="shared" si="2"/>
        <v>181</v>
      </c>
      <c r="B182">
        <v>0</v>
      </c>
      <c r="C182">
        <v>0</v>
      </c>
      <c r="D182">
        <v>0</v>
      </c>
      <c r="E182">
        <v>0</v>
      </c>
      <c r="F182">
        <v>0</v>
      </c>
      <c r="G182">
        <v>0</v>
      </c>
      <c r="H182">
        <v>1</v>
      </c>
      <c r="I182">
        <v>0</v>
      </c>
      <c r="J182">
        <v>0</v>
      </c>
    </row>
    <row r="183" spans="1:10">
      <c r="A183">
        <f t="shared" si="2"/>
        <v>182</v>
      </c>
      <c r="B183">
        <v>0</v>
      </c>
      <c r="C183">
        <v>0</v>
      </c>
      <c r="D183">
        <v>0</v>
      </c>
      <c r="E183">
        <v>1</v>
      </c>
      <c r="F183">
        <v>0</v>
      </c>
      <c r="G183">
        <v>0</v>
      </c>
      <c r="H183">
        <v>0</v>
      </c>
      <c r="I183">
        <v>0</v>
      </c>
      <c r="J183">
        <v>0</v>
      </c>
    </row>
    <row r="184" spans="1:10">
      <c r="A184">
        <f t="shared" si="2"/>
        <v>183</v>
      </c>
      <c r="B184">
        <v>0</v>
      </c>
      <c r="C184">
        <v>0</v>
      </c>
      <c r="D184">
        <v>0</v>
      </c>
      <c r="E184">
        <v>0</v>
      </c>
      <c r="F184">
        <v>0</v>
      </c>
      <c r="G184">
        <v>0</v>
      </c>
      <c r="H184">
        <v>0</v>
      </c>
      <c r="I184">
        <v>0</v>
      </c>
      <c r="J184">
        <v>0</v>
      </c>
    </row>
    <row r="185" spans="1:10">
      <c r="A185">
        <f t="shared" si="2"/>
        <v>184</v>
      </c>
      <c r="B185">
        <v>0</v>
      </c>
      <c r="C185">
        <v>0</v>
      </c>
      <c r="D185">
        <v>0</v>
      </c>
      <c r="E185">
        <v>0</v>
      </c>
      <c r="F185">
        <v>0</v>
      </c>
      <c r="G185">
        <v>0</v>
      </c>
      <c r="H185">
        <v>0</v>
      </c>
      <c r="I185">
        <v>0</v>
      </c>
      <c r="J185">
        <v>0</v>
      </c>
    </row>
    <row r="186" spans="1:10">
      <c r="A186">
        <f t="shared" si="2"/>
        <v>185</v>
      </c>
      <c r="B186">
        <v>0</v>
      </c>
      <c r="C186">
        <v>0</v>
      </c>
      <c r="D186">
        <v>0</v>
      </c>
      <c r="E186">
        <v>0</v>
      </c>
      <c r="F186">
        <v>0</v>
      </c>
      <c r="G186">
        <v>0</v>
      </c>
      <c r="H186">
        <v>0</v>
      </c>
      <c r="I186">
        <v>0</v>
      </c>
      <c r="J186">
        <v>0</v>
      </c>
    </row>
    <row r="187" spans="1:10">
      <c r="A187">
        <f t="shared" si="2"/>
        <v>186</v>
      </c>
      <c r="B187">
        <v>0</v>
      </c>
      <c r="C187">
        <v>0</v>
      </c>
      <c r="D187">
        <v>0</v>
      </c>
      <c r="E187">
        <v>0</v>
      </c>
      <c r="F187">
        <v>0</v>
      </c>
      <c r="G187">
        <v>0</v>
      </c>
      <c r="H187">
        <v>0</v>
      </c>
      <c r="I187">
        <v>0</v>
      </c>
      <c r="J187">
        <v>0</v>
      </c>
    </row>
    <row r="188" spans="1:10">
      <c r="A188">
        <f t="shared" si="2"/>
        <v>187</v>
      </c>
      <c r="B188">
        <v>0</v>
      </c>
      <c r="C188">
        <v>0</v>
      </c>
      <c r="D188">
        <v>0</v>
      </c>
      <c r="E188">
        <v>0</v>
      </c>
      <c r="F188">
        <v>0</v>
      </c>
      <c r="G188">
        <v>0</v>
      </c>
      <c r="H188">
        <v>0</v>
      </c>
      <c r="I188">
        <v>0</v>
      </c>
      <c r="J188">
        <v>0</v>
      </c>
    </row>
    <row r="189" spans="1:10">
      <c r="A189">
        <f t="shared" si="2"/>
        <v>188</v>
      </c>
      <c r="B189">
        <v>0</v>
      </c>
      <c r="C189">
        <v>0</v>
      </c>
      <c r="D189">
        <v>0</v>
      </c>
      <c r="E189">
        <v>0</v>
      </c>
      <c r="F189">
        <v>0</v>
      </c>
      <c r="G189">
        <v>0</v>
      </c>
      <c r="H189">
        <v>1</v>
      </c>
      <c r="I189">
        <v>0</v>
      </c>
      <c r="J189">
        <v>0</v>
      </c>
    </row>
    <row r="190" spans="1:10">
      <c r="A190">
        <f t="shared" si="2"/>
        <v>189</v>
      </c>
      <c r="B190">
        <v>0</v>
      </c>
      <c r="C190">
        <v>0</v>
      </c>
      <c r="D190">
        <v>0</v>
      </c>
      <c r="E190">
        <v>1</v>
      </c>
      <c r="F190">
        <v>0</v>
      </c>
      <c r="G190">
        <v>0</v>
      </c>
      <c r="H190">
        <v>1</v>
      </c>
      <c r="I190">
        <v>0</v>
      </c>
      <c r="J190">
        <v>0</v>
      </c>
    </row>
    <row r="191" spans="1:10">
      <c r="A191">
        <f t="shared" si="2"/>
        <v>190</v>
      </c>
      <c r="B191">
        <v>1</v>
      </c>
      <c r="C191">
        <v>0</v>
      </c>
      <c r="D191">
        <v>0</v>
      </c>
      <c r="E191">
        <v>1</v>
      </c>
      <c r="F191">
        <v>0</v>
      </c>
      <c r="G191">
        <v>0</v>
      </c>
      <c r="H191">
        <v>1</v>
      </c>
      <c r="I191">
        <v>0</v>
      </c>
      <c r="J191">
        <v>0</v>
      </c>
    </row>
    <row r="192" spans="1:10">
      <c r="A192">
        <f t="shared" si="2"/>
        <v>191</v>
      </c>
      <c r="B192">
        <v>1</v>
      </c>
      <c r="C192">
        <v>0</v>
      </c>
      <c r="D192">
        <v>0</v>
      </c>
      <c r="E192">
        <v>1</v>
      </c>
      <c r="F192">
        <v>0</v>
      </c>
      <c r="G192">
        <v>0</v>
      </c>
      <c r="H192">
        <v>0</v>
      </c>
      <c r="I192">
        <v>0</v>
      </c>
      <c r="J192">
        <v>1</v>
      </c>
    </row>
    <row r="193" spans="1:10">
      <c r="A193">
        <f t="shared" si="2"/>
        <v>192</v>
      </c>
      <c r="B193">
        <v>1</v>
      </c>
      <c r="C193">
        <v>0</v>
      </c>
      <c r="D193">
        <v>0</v>
      </c>
      <c r="E193">
        <v>0</v>
      </c>
      <c r="F193">
        <v>0</v>
      </c>
      <c r="G193">
        <v>1</v>
      </c>
      <c r="H193">
        <v>1</v>
      </c>
      <c r="I193">
        <v>0</v>
      </c>
      <c r="J193">
        <v>0</v>
      </c>
    </row>
    <row r="194" spans="1:10">
      <c r="A194">
        <f t="shared" si="2"/>
        <v>193</v>
      </c>
      <c r="B194">
        <v>0</v>
      </c>
      <c r="C194">
        <v>0</v>
      </c>
      <c r="D194">
        <v>1</v>
      </c>
      <c r="E194">
        <v>1</v>
      </c>
      <c r="F194">
        <v>0</v>
      </c>
      <c r="G194">
        <v>0</v>
      </c>
      <c r="H194">
        <v>0</v>
      </c>
      <c r="I194">
        <v>0</v>
      </c>
      <c r="J194">
        <v>0</v>
      </c>
    </row>
    <row r="195" spans="1:10">
      <c r="A195">
        <f t="shared" si="2"/>
        <v>194</v>
      </c>
      <c r="B195">
        <v>1</v>
      </c>
      <c r="C195">
        <v>0</v>
      </c>
      <c r="D195">
        <v>0</v>
      </c>
      <c r="E195">
        <v>0</v>
      </c>
      <c r="F195">
        <v>0</v>
      </c>
      <c r="G195">
        <v>0</v>
      </c>
      <c r="H195">
        <v>1</v>
      </c>
      <c r="I195">
        <v>0</v>
      </c>
      <c r="J195">
        <v>0</v>
      </c>
    </row>
    <row r="196" spans="1:10">
      <c r="A196">
        <f t="shared" ref="A196:A243" si="3">A195+1</f>
        <v>195</v>
      </c>
      <c r="B196">
        <v>0</v>
      </c>
      <c r="C196">
        <v>0</v>
      </c>
      <c r="D196">
        <v>0</v>
      </c>
      <c r="E196">
        <v>1</v>
      </c>
      <c r="F196">
        <v>0</v>
      </c>
      <c r="G196">
        <v>0</v>
      </c>
      <c r="H196">
        <v>0</v>
      </c>
      <c r="I196">
        <v>0</v>
      </c>
      <c r="J196">
        <v>0</v>
      </c>
    </row>
    <row r="197" spans="1:10">
      <c r="A197">
        <f t="shared" si="3"/>
        <v>196</v>
      </c>
      <c r="B197">
        <v>1</v>
      </c>
      <c r="C197">
        <v>0</v>
      </c>
      <c r="D197">
        <v>0</v>
      </c>
      <c r="E197">
        <v>0</v>
      </c>
      <c r="F197">
        <v>0</v>
      </c>
      <c r="G197">
        <v>0</v>
      </c>
      <c r="H197">
        <v>0</v>
      </c>
      <c r="I197">
        <v>0</v>
      </c>
      <c r="J197">
        <v>0</v>
      </c>
    </row>
    <row r="198" spans="1:10">
      <c r="A198">
        <f t="shared" si="3"/>
        <v>197</v>
      </c>
      <c r="B198">
        <v>0</v>
      </c>
      <c r="C198">
        <v>0</v>
      </c>
      <c r="D198">
        <v>0</v>
      </c>
      <c r="E198">
        <v>0</v>
      </c>
      <c r="F198">
        <v>0</v>
      </c>
      <c r="G198">
        <v>0</v>
      </c>
      <c r="H198">
        <v>0</v>
      </c>
      <c r="I198">
        <v>0</v>
      </c>
      <c r="J198">
        <v>0</v>
      </c>
    </row>
    <row r="199" spans="1:10">
      <c r="A199">
        <f t="shared" si="3"/>
        <v>198</v>
      </c>
      <c r="B199">
        <v>0</v>
      </c>
      <c r="C199">
        <v>0</v>
      </c>
      <c r="D199">
        <v>0</v>
      </c>
      <c r="E199">
        <v>0</v>
      </c>
      <c r="F199">
        <v>0</v>
      </c>
      <c r="G199">
        <v>0</v>
      </c>
      <c r="H199">
        <v>0</v>
      </c>
      <c r="I199">
        <v>0</v>
      </c>
      <c r="J199">
        <v>0</v>
      </c>
    </row>
    <row r="200" spans="1:10">
      <c r="A200">
        <f t="shared" si="3"/>
        <v>199</v>
      </c>
      <c r="B200">
        <v>0</v>
      </c>
      <c r="C200">
        <v>0</v>
      </c>
      <c r="D200">
        <v>0</v>
      </c>
      <c r="E200">
        <v>0</v>
      </c>
      <c r="F200">
        <v>0</v>
      </c>
      <c r="G200">
        <v>0</v>
      </c>
      <c r="H200">
        <v>1</v>
      </c>
      <c r="I200">
        <v>0</v>
      </c>
      <c r="J200">
        <v>0</v>
      </c>
    </row>
    <row r="201" spans="1:10">
      <c r="A201">
        <f t="shared" si="3"/>
        <v>200</v>
      </c>
      <c r="B201">
        <v>0</v>
      </c>
      <c r="C201">
        <v>0</v>
      </c>
      <c r="D201">
        <v>0</v>
      </c>
      <c r="E201">
        <v>1</v>
      </c>
      <c r="F201">
        <v>0</v>
      </c>
      <c r="G201">
        <v>0</v>
      </c>
      <c r="H201">
        <v>0</v>
      </c>
      <c r="I201">
        <v>0</v>
      </c>
      <c r="J201">
        <v>0</v>
      </c>
    </row>
    <row r="202" spans="1:10">
      <c r="A202">
        <f t="shared" si="3"/>
        <v>201</v>
      </c>
      <c r="B202">
        <v>1</v>
      </c>
      <c r="C202">
        <v>0</v>
      </c>
      <c r="D202">
        <v>0</v>
      </c>
      <c r="E202">
        <v>0</v>
      </c>
      <c r="F202">
        <v>0</v>
      </c>
      <c r="G202">
        <v>0</v>
      </c>
      <c r="H202">
        <v>0</v>
      </c>
      <c r="I202">
        <v>0</v>
      </c>
      <c r="J202">
        <v>0</v>
      </c>
    </row>
    <row r="203" spans="1:10">
      <c r="A203">
        <f t="shared" si="3"/>
        <v>202</v>
      </c>
      <c r="B203">
        <v>0</v>
      </c>
      <c r="C203">
        <v>0</v>
      </c>
      <c r="D203">
        <v>0</v>
      </c>
      <c r="E203">
        <v>0</v>
      </c>
      <c r="F203">
        <v>0</v>
      </c>
      <c r="G203">
        <v>0</v>
      </c>
      <c r="H203">
        <v>0</v>
      </c>
      <c r="I203">
        <v>0</v>
      </c>
      <c r="J203">
        <v>0</v>
      </c>
    </row>
    <row r="204" spans="1:10">
      <c r="A204">
        <f t="shared" si="3"/>
        <v>203</v>
      </c>
      <c r="B204">
        <v>0</v>
      </c>
      <c r="C204">
        <v>0</v>
      </c>
      <c r="D204">
        <v>0</v>
      </c>
      <c r="E204">
        <v>0</v>
      </c>
      <c r="F204">
        <v>0</v>
      </c>
      <c r="G204">
        <v>0</v>
      </c>
      <c r="H204">
        <v>0</v>
      </c>
      <c r="I204">
        <v>0</v>
      </c>
      <c r="J204">
        <v>0</v>
      </c>
    </row>
    <row r="205" spans="1:10">
      <c r="A205">
        <f t="shared" si="3"/>
        <v>204</v>
      </c>
      <c r="B205">
        <v>0</v>
      </c>
      <c r="C205">
        <v>0</v>
      </c>
      <c r="D205">
        <v>0</v>
      </c>
      <c r="E205">
        <v>0</v>
      </c>
      <c r="F205">
        <v>0</v>
      </c>
      <c r="G205">
        <v>0</v>
      </c>
      <c r="H205">
        <v>1</v>
      </c>
      <c r="I205">
        <v>0</v>
      </c>
      <c r="J205">
        <v>0</v>
      </c>
    </row>
    <row r="206" spans="1:10">
      <c r="A206">
        <f t="shared" si="3"/>
        <v>205</v>
      </c>
      <c r="B206">
        <v>0</v>
      </c>
      <c r="C206">
        <v>0</v>
      </c>
      <c r="D206">
        <v>0</v>
      </c>
      <c r="E206">
        <v>1</v>
      </c>
      <c r="F206">
        <v>0</v>
      </c>
      <c r="G206">
        <v>0</v>
      </c>
      <c r="H206">
        <v>0</v>
      </c>
      <c r="I206">
        <v>0</v>
      </c>
      <c r="J206">
        <v>0</v>
      </c>
    </row>
    <row r="207" spans="1:10">
      <c r="A207">
        <f t="shared" si="3"/>
        <v>206</v>
      </c>
      <c r="B207">
        <v>1</v>
      </c>
      <c r="C207">
        <v>0</v>
      </c>
      <c r="D207">
        <v>0</v>
      </c>
      <c r="E207">
        <v>0</v>
      </c>
      <c r="F207">
        <v>0</v>
      </c>
      <c r="G207">
        <v>0</v>
      </c>
      <c r="H207">
        <v>0</v>
      </c>
      <c r="I207">
        <v>0</v>
      </c>
      <c r="J207">
        <v>0</v>
      </c>
    </row>
    <row r="208" spans="1:10">
      <c r="A208">
        <f t="shared" si="3"/>
        <v>207</v>
      </c>
      <c r="B208">
        <v>0</v>
      </c>
      <c r="C208">
        <v>0</v>
      </c>
      <c r="D208">
        <v>0</v>
      </c>
      <c r="E208">
        <v>0</v>
      </c>
      <c r="F208">
        <v>0</v>
      </c>
      <c r="G208">
        <v>0</v>
      </c>
      <c r="H208">
        <v>0</v>
      </c>
      <c r="I208">
        <v>0</v>
      </c>
      <c r="J208">
        <v>0</v>
      </c>
    </row>
    <row r="209" spans="1:10">
      <c r="A209">
        <f t="shared" si="3"/>
        <v>208</v>
      </c>
      <c r="B209">
        <v>0</v>
      </c>
      <c r="C209">
        <v>0</v>
      </c>
      <c r="D209">
        <v>0</v>
      </c>
      <c r="E209">
        <v>0</v>
      </c>
      <c r="F209">
        <v>0</v>
      </c>
      <c r="G209">
        <v>0</v>
      </c>
      <c r="H209">
        <v>1</v>
      </c>
      <c r="I209">
        <v>0</v>
      </c>
      <c r="J209">
        <v>0</v>
      </c>
    </row>
    <row r="210" spans="1:10">
      <c r="A210">
        <f t="shared" si="3"/>
        <v>209</v>
      </c>
      <c r="B210">
        <v>0</v>
      </c>
      <c r="C210">
        <v>0</v>
      </c>
      <c r="D210">
        <v>0</v>
      </c>
      <c r="E210">
        <v>1</v>
      </c>
      <c r="F210">
        <v>0</v>
      </c>
      <c r="G210">
        <v>0</v>
      </c>
      <c r="H210">
        <v>0</v>
      </c>
      <c r="I210">
        <v>0</v>
      </c>
      <c r="J210">
        <v>0</v>
      </c>
    </row>
    <row r="211" spans="1:10">
      <c r="A211">
        <f t="shared" si="3"/>
        <v>210</v>
      </c>
      <c r="B211">
        <v>1</v>
      </c>
      <c r="C211">
        <v>0</v>
      </c>
      <c r="D211">
        <v>0</v>
      </c>
      <c r="E211">
        <v>0</v>
      </c>
      <c r="F211">
        <v>0</v>
      </c>
      <c r="G211">
        <v>0</v>
      </c>
      <c r="H211">
        <v>0</v>
      </c>
      <c r="I211">
        <v>0</v>
      </c>
      <c r="J211">
        <v>0</v>
      </c>
    </row>
    <row r="212" spans="1:10">
      <c r="A212">
        <f t="shared" si="3"/>
        <v>211</v>
      </c>
      <c r="B212">
        <v>0</v>
      </c>
      <c r="C212">
        <v>0</v>
      </c>
      <c r="D212">
        <v>0</v>
      </c>
      <c r="E212">
        <v>0</v>
      </c>
      <c r="F212">
        <v>0</v>
      </c>
      <c r="G212">
        <v>0</v>
      </c>
      <c r="H212">
        <v>0</v>
      </c>
      <c r="I212">
        <v>0</v>
      </c>
      <c r="J212">
        <v>0</v>
      </c>
    </row>
    <row r="213" spans="1:10">
      <c r="A213">
        <f t="shared" si="3"/>
        <v>212</v>
      </c>
      <c r="B213">
        <v>0</v>
      </c>
      <c r="C213">
        <v>0</v>
      </c>
      <c r="D213">
        <v>0</v>
      </c>
      <c r="E213">
        <v>0</v>
      </c>
      <c r="F213">
        <v>0</v>
      </c>
      <c r="G213">
        <v>0</v>
      </c>
      <c r="H213">
        <v>1</v>
      </c>
      <c r="I213">
        <v>0</v>
      </c>
      <c r="J213">
        <v>0</v>
      </c>
    </row>
    <row r="214" spans="1:10">
      <c r="A214">
        <f t="shared" si="3"/>
        <v>213</v>
      </c>
      <c r="B214">
        <v>1</v>
      </c>
      <c r="C214">
        <v>0</v>
      </c>
      <c r="D214">
        <v>0</v>
      </c>
      <c r="E214">
        <v>0</v>
      </c>
      <c r="F214">
        <v>0</v>
      </c>
      <c r="G214">
        <v>0</v>
      </c>
      <c r="H214">
        <v>1</v>
      </c>
      <c r="I214">
        <v>0</v>
      </c>
      <c r="J214">
        <v>0</v>
      </c>
    </row>
    <row r="215" spans="1:10">
      <c r="A215">
        <f t="shared" si="3"/>
        <v>214</v>
      </c>
      <c r="B215">
        <v>0</v>
      </c>
      <c r="C215">
        <v>0</v>
      </c>
      <c r="D215">
        <v>0</v>
      </c>
      <c r="E215">
        <v>1</v>
      </c>
      <c r="F215">
        <v>0</v>
      </c>
      <c r="G215">
        <v>0</v>
      </c>
      <c r="H215">
        <v>0</v>
      </c>
      <c r="I215">
        <v>0</v>
      </c>
      <c r="J215">
        <v>0</v>
      </c>
    </row>
    <row r="216" spans="1:10">
      <c r="A216">
        <f t="shared" si="3"/>
        <v>215</v>
      </c>
      <c r="B216">
        <v>1</v>
      </c>
      <c r="C216">
        <v>0</v>
      </c>
      <c r="D216">
        <v>0</v>
      </c>
      <c r="E216">
        <v>0</v>
      </c>
      <c r="F216">
        <v>0</v>
      </c>
      <c r="G216">
        <v>0</v>
      </c>
      <c r="H216">
        <v>0</v>
      </c>
      <c r="I216">
        <v>0</v>
      </c>
      <c r="J216">
        <v>0</v>
      </c>
    </row>
    <row r="217" spans="1:10">
      <c r="A217">
        <f t="shared" si="3"/>
        <v>216</v>
      </c>
      <c r="B217">
        <v>0</v>
      </c>
      <c r="C217">
        <v>0</v>
      </c>
      <c r="D217">
        <v>0</v>
      </c>
      <c r="E217">
        <v>0</v>
      </c>
      <c r="F217">
        <v>0</v>
      </c>
      <c r="G217">
        <v>0</v>
      </c>
      <c r="H217">
        <v>0</v>
      </c>
      <c r="I217">
        <v>0</v>
      </c>
      <c r="J217">
        <v>0</v>
      </c>
    </row>
    <row r="218" spans="1:10">
      <c r="A218">
        <f t="shared" si="3"/>
        <v>217</v>
      </c>
      <c r="B218">
        <v>0</v>
      </c>
      <c r="C218">
        <v>0</v>
      </c>
      <c r="D218">
        <v>0</v>
      </c>
      <c r="E218">
        <v>0</v>
      </c>
      <c r="F218">
        <v>0</v>
      </c>
      <c r="G218">
        <v>0</v>
      </c>
      <c r="H218">
        <v>0</v>
      </c>
      <c r="I218">
        <v>0</v>
      </c>
      <c r="J218">
        <v>0</v>
      </c>
    </row>
    <row r="219" spans="1:10">
      <c r="A219">
        <f t="shared" si="3"/>
        <v>218</v>
      </c>
      <c r="B219">
        <v>0</v>
      </c>
      <c r="C219">
        <v>0</v>
      </c>
      <c r="D219">
        <v>0</v>
      </c>
      <c r="E219">
        <v>0</v>
      </c>
      <c r="F219">
        <v>0</v>
      </c>
      <c r="G219">
        <v>0</v>
      </c>
      <c r="H219">
        <v>0</v>
      </c>
      <c r="I219">
        <v>0</v>
      </c>
      <c r="J219">
        <v>0</v>
      </c>
    </row>
    <row r="220" spans="1:10">
      <c r="A220">
        <f t="shared" si="3"/>
        <v>219</v>
      </c>
      <c r="B220">
        <v>0</v>
      </c>
      <c r="C220">
        <v>0</v>
      </c>
      <c r="D220">
        <v>0</v>
      </c>
      <c r="E220">
        <v>0</v>
      </c>
      <c r="F220">
        <v>0</v>
      </c>
      <c r="G220">
        <v>0</v>
      </c>
      <c r="H220">
        <v>0</v>
      </c>
      <c r="I220">
        <v>0</v>
      </c>
      <c r="J220">
        <v>0</v>
      </c>
    </row>
    <row r="221" spans="1:10">
      <c r="A221">
        <f t="shared" si="3"/>
        <v>220</v>
      </c>
      <c r="B221">
        <v>0</v>
      </c>
      <c r="C221">
        <v>0</v>
      </c>
      <c r="D221">
        <v>0</v>
      </c>
      <c r="E221">
        <v>0</v>
      </c>
      <c r="F221">
        <v>0</v>
      </c>
      <c r="G221">
        <v>0</v>
      </c>
      <c r="H221">
        <v>0</v>
      </c>
      <c r="I221">
        <v>0</v>
      </c>
      <c r="J221">
        <v>0</v>
      </c>
    </row>
    <row r="222" spans="1:10">
      <c r="A222">
        <f t="shared" si="3"/>
        <v>221</v>
      </c>
      <c r="B222">
        <v>0</v>
      </c>
      <c r="C222">
        <v>0</v>
      </c>
      <c r="D222">
        <v>0</v>
      </c>
      <c r="E222">
        <v>0</v>
      </c>
      <c r="F222">
        <v>0</v>
      </c>
      <c r="G222">
        <v>0</v>
      </c>
      <c r="H222">
        <v>0</v>
      </c>
      <c r="I222">
        <v>0</v>
      </c>
      <c r="J222">
        <v>0</v>
      </c>
    </row>
    <row r="223" spans="1:10">
      <c r="A223">
        <f t="shared" si="3"/>
        <v>222</v>
      </c>
      <c r="B223">
        <v>0</v>
      </c>
      <c r="C223">
        <v>0</v>
      </c>
      <c r="D223">
        <v>0</v>
      </c>
      <c r="E223">
        <v>0</v>
      </c>
      <c r="F223">
        <v>0</v>
      </c>
      <c r="G223">
        <v>0</v>
      </c>
      <c r="H223">
        <v>0</v>
      </c>
      <c r="I223">
        <v>0</v>
      </c>
      <c r="J223">
        <v>0</v>
      </c>
    </row>
    <row r="224" spans="1:10">
      <c r="A224">
        <f t="shared" si="3"/>
        <v>223</v>
      </c>
      <c r="B224">
        <v>0</v>
      </c>
      <c r="C224">
        <v>0</v>
      </c>
      <c r="D224">
        <v>0</v>
      </c>
      <c r="E224">
        <v>0</v>
      </c>
      <c r="F224">
        <v>0</v>
      </c>
      <c r="G224">
        <v>0</v>
      </c>
      <c r="H224">
        <v>0</v>
      </c>
      <c r="I224">
        <v>0</v>
      </c>
      <c r="J224">
        <v>0</v>
      </c>
    </row>
    <row r="225" spans="1:10">
      <c r="A225">
        <f t="shared" si="3"/>
        <v>224</v>
      </c>
      <c r="B225">
        <v>0</v>
      </c>
      <c r="C225">
        <v>0</v>
      </c>
      <c r="D225">
        <v>0</v>
      </c>
      <c r="E225">
        <v>0</v>
      </c>
      <c r="F225">
        <v>0</v>
      </c>
      <c r="G225">
        <v>0</v>
      </c>
      <c r="H225">
        <v>0</v>
      </c>
      <c r="I225">
        <v>0</v>
      </c>
      <c r="J225">
        <v>0</v>
      </c>
    </row>
    <row r="226" spans="1:10">
      <c r="A226">
        <f t="shared" si="3"/>
        <v>225</v>
      </c>
      <c r="B226">
        <v>0</v>
      </c>
      <c r="C226">
        <v>0</v>
      </c>
      <c r="D226">
        <v>0</v>
      </c>
      <c r="E226">
        <v>0</v>
      </c>
      <c r="F226">
        <v>0</v>
      </c>
      <c r="G226">
        <v>0</v>
      </c>
      <c r="H226">
        <v>0</v>
      </c>
      <c r="I226">
        <v>0</v>
      </c>
      <c r="J226">
        <v>0</v>
      </c>
    </row>
    <row r="227" spans="1:10">
      <c r="A227">
        <f t="shared" si="3"/>
        <v>226</v>
      </c>
      <c r="B227">
        <v>0</v>
      </c>
      <c r="C227">
        <v>0</v>
      </c>
      <c r="D227">
        <v>0</v>
      </c>
      <c r="E227">
        <v>0</v>
      </c>
      <c r="F227">
        <v>0</v>
      </c>
      <c r="G227">
        <v>0</v>
      </c>
      <c r="H227">
        <v>0</v>
      </c>
      <c r="I227">
        <v>0</v>
      </c>
      <c r="J227">
        <v>0</v>
      </c>
    </row>
    <row r="228" spans="1:10">
      <c r="A228">
        <f t="shared" si="3"/>
        <v>227</v>
      </c>
      <c r="B228">
        <v>0</v>
      </c>
      <c r="C228">
        <v>0</v>
      </c>
      <c r="D228">
        <v>0</v>
      </c>
      <c r="E228">
        <v>0</v>
      </c>
      <c r="F228">
        <v>0</v>
      </c>
      <c r="G228">
        <v>0</v>
      </c>
      <c r="H228">
        <v>0</v>
      </c>
      <c r="I228">
        <v>0</v>
      </c>
      <c r="J228">
        <v>0</v>
      </c>
    </row>
    <row r="229" spans="1:10">
      <c r="A229">
        <f t="shared" si="3"/>
        <v>228</v>
      </c>
      <c r="B229">
        <v>0</v>
      </c>
      <c r="C229">
        <v>0</v>
      </c>
      <c r="D229">
        <v>0</v>
      </c>
      <c r="E229">
        <v>0</v>
      </c>
      <c r="F229">
        <v>0</v>
      </c>
      <c r="G229">
        <v>0</v>
      </c>
      <c r="H229">
        <v>0</v>
      </c>
      <c r="I229">
        <v>0</v>
      </c>
      <c r="J229">
        <v>0</v>
      </c>
    </row>
    <row r="230" spans="1:10">
      <c r="A230">
        <f t="shared" si="3"/>
        <v>229</v>
      </c>
      <c r="B230">
        <v>0</v>
      </c>
      <c r="C230">
        <v>0</v>
      </c>
      <c r="D230">
        <v>0</v>
      </c>
      <c r="E230">
        <v>0</v>
      </c>
      <c r="F230">
        <v>0</v>
      </c>
      <c r="G230">
        <v>0</v>
      </c>
      <c r="H230">
        <v>0</v>
      </c>
      <c r="I230">
        <v>0</v>
      </c>
      <c r="J230">
        <v>0</v>
      </c>
    </row>
    <row r="231" spans="1:10">
      <c r="A231">
        <f t="shared" si="3"/>
        <v>230</v>
      </c>
      <c r="B231">
        <v>0</v>
      </c>
      <c r="C231">
        <v>0</v>
      </c>
      <c r="D231">
        <v>0</v>
      </c>
      <c r="E231">
        <v>0</v>
      </c>
      <c r="F231">
        <v>0</v>
      </c>
      <c r="G231">
        <v>0</v>
      </c>
      <c r="H231">
        <v>0</v>
      </c>
      <c r="I231">
        <v>0</v>
      </c>
      <c r="J231">
        <v>0</v>
      </c>
    </row>
    <row r="232" spans="1:10">
      <c r="A232">
        <f t="shared" si="3"/>
        <v>231</v>
      </c>
      <c r="B232">
        <v>0</v>
      </c>
      <c r="C232">
        <v>0</v>
      </c>
      <c r="D232">
        <v>0</v>
      </c>
      <c r="E232">
        <v>0</v>
      </c>
      <c r="F232">
        <v>0</v>
      </c>
      <c r="G232">
        <v>0</v>
      </c>
      <c r="H232">
        <v>0</v>
      </c>
      <c r="I232">
        <v>0</v>
      </c>
      <c r="J232">
        <v>1</v>
      </c>
    </row>
    <row r="233" spans="1:10">
      <c r="A233">
        <f t="shared" si="3"/>
        <v>232</v>
      </c>
      <c r="B233">
        <v>0</v>
      </c>
      <c r="C233">
        <v>0</v>
      </c>
      <c r="D233">
        <v>0</v>
      </c>
      <c r="E233">
        <v>0</v>
      </c>
      <c r="F233">
        <v>0</v>
      </c>
      <c r="G233">
        <v>1</v>
      </c>
      <c r="H233">
        <v>0</v>
      </c>
      <c r="I233">
        <v>0</v>
      </c>
      <c r="J233">
        <v>1</v>
      </c>
    </row>
    <row r="234" spans="1:10">
      <c r="A234">
        <f t="shared" si="3"/>
        <v>233</v>
      </c>
      <c r="B234">
        <v>0</v>
      </c>
      <c r="C234">
        <v>0</v>
      </c>
      <c r="D234">
        <v>1</v>
      </c>
      <c r="E234">
        <v>0</v>
      </c>
      <c r="F234">
        <v>0</v>
      </c>
      <c r="G234">
        <v>1</v>
      </c>
      <c r="H234">
        <v>1</v>
      </c>
      <c r="I234">
        <v>0</v>
      </c>
      <c r="J234">
        <v>0</v>
      </c>
    </row>
    <row r="235" spans="1:10">
      <c r="A235">
        <f t="shared" si="3"/>
        <v>234</v>
      </c>
      <c r="B235">
        <v>0</v>
      </c>
      <c r="C235">
        <v>0</v>
      </c>
      <c r="D235">
        <v>1</v>
      </c>
      <c r="E235">
        <v>1</v>
      </c>
      <c r="F235">
        <v>0</v>
      </c>
      <c r="G235">
        <v>0</v>
      </c>
      <c r="H235">
        <v>1</v>
      </c>
      <c r="I235">
        <v>0</v>
      </c>
      <c r="J235">
        <v>0</v>
      </c>
    </row>
    <row r="236" spans="1:10">
      <c r="A236">
        <f t="shared" si="3"/>
        <v>235</v>
      </c>
      <c r="B236">
        <v>1</v>
      </c>
      <c r="C236">
        <v>0</v>
      </c>
      <c r="D236">
        <v>0</v>
      </c>
      <c r="E236">
        <v>1</v>
      </c>
      <c r="F236">
        <v>0</v>
      </c>
      <c r="G236">
        <v>0</v>
      </c>
      <c r="H236">
        <v>1</v>
      </c>
      <c r="I236">
        <v>0</v>
      </c>
      <c r="J236">
        <v>0</v>
      </c>
    </row>
    <row r="237" spans="1:10">
      <c r="A237">
        <f t="shared" si="3"/>
        <v>236</v>
      </c>
      <c r="B237">
        <v>1</v>
      </c>
      <c r="C237">
        <v>0</v>
      </c>
      <c r="D237">
        <v>0</v>
      </c>
      <c r="E237">
        <v>1</v>
      </c>
      <c r="F237">
        <v>0</v>
      </c>
      <c r="G237">
        <v>0</v>
      </c>
      <c r="H237">
        <v>0</v>
      </c>
      <c r="I237">
        <v>0</v>
      </c>
      <c r="J237">
        <v>0</v>
      </c>
    </row>
    <row r="238" spans="1:10">
      <c r="A238">
        <f t="shared" si="3"/>
        <v>237</v>
      </c>
      <c r="B238">
        <v>1</v>
      </c>
      <c r="C238">
        <v>0</v>
      </c>
      <c r="D238">
        <v>0</v>
      </c>
      <c r="E238">
        <v>0</v>
      </c>
      <c r="F238">
        <v>0</v>
      </c>
      <c r="G238">
        <v>0</v>
      </c>
      <c r="H238">
        <v>0</v>
      </c>
      <c r="I238">
        <v>0</v>
      </c>
      <c r="J238">
        <v>0</v>
      </c>
    </row>
    <row r="239" spans="1:10">
      <c r="A239">
        <f t="shared" si="3"/>
        <v>238</v>
      </c>
      <c r="B239">
        <v>0</v>
      </c>
      <c r="C239">
        <v>0</v>
      </c>
      <c r="D239">
        <v>0</v>
      </c>
      <c r="E239">
        <v>0</v>
      </c>
      <c r="F239">
        <v>0</v>
      </c>
      <c r="G239">
        <v>0</v>
      </c>
      <c r="H239">
        <v>1</v>
      </c>
      <c r="I239">
        <v>0</v>
      </c>
      <c r="J239">
        <v>0</v>
      </c>
    </row>
    <row r="240" spans="1:10">
      <c r="A240">
        <f t="shared" si="3"/>
        <v>239</v>
      </c>
      <c r="B240">
        <v>0</v>
      </c>
      <c r="C240">
        <v>0</v>
      </c>
      <c r="D240">
        <v>0</v>
      </c>
      <c r="E240">
        <v>1</v>
      </c>
      <c r="F240">
        <v>0</v>
      </c>
      <c r="G240">
        <v>0</v>
      </c>
      <c r="H240">
        <v>0</v>
      </c>
      <c r="I240">
        <v>0</v>
      </c>
      <c r="J240">
        <v>0</v>
      </c>
    </row>
    <row r="241" spans="1:10">
      <c r="A241">
        <f t="shared" si="3"/>
        <v>240</v>
      </c>
      <c r="B241">
        <v>1</v>
      </c>
      <c r="C241">
        <v>0</v>
      </c>
      <c r="D241">
        <v>0</v>
      </c>
      <c r="E241">
        <v>0</v>
      </c>
      <c r="F241">
        <v>0</v>
      </c>
      <c r="G241">
        <v>0</v>
      </c>
      <c r="H241">
        <v>0</v>
      </c>
      <c r="I241">
        <v>0</v>
      </c>
      <c r="J241">
        <v>0</v>
      </c>
    </row>
    <row r="242" spans="1:10">
      <c r="A242">
        <f t="shared" si="3"/>
        <v>241</v>
      </c>
      <c r="B242">
        <v>0</v>
      </c>
      <c r="C242">
        <v>0</v>
      </c>
      <c r="D242">
        <v>0</v>
      </c>
      <c r="E242">
        <v>0</v>
      </c>
      <c r="F242">
        <v>0</v>
      </c>
      <c r="G242">
        <v>0</v>
      </c>
      <c r="H242">
        <v>0</v>
      </c>
      <c r="I242">
        <v>0</v>
      </c>
      <c r="J242">
        <v>0</v>
      </c>
    </row>
    <row r="243" spans="1:10">
      <c r="A243">
        <f t="shared" si="3"/>
        <v>242</v>
      </c>
      <c r="B243">
        <v>0</v>
      </c>
      <c r="C243">
        <v>0</v>
      </c>
      <c r="D243">
        <v>0</v>
      </c>
      <c r="E243">
        <v>0</v>
      </c>
      <c r="F243">
        <v>0</v>
      </c>
      <c r="G243">
        <v>0</v>
      </c>
      <c r="H243">
        <v>0</v>
      </c>
      <c r="I243">
        <v>0</v>
      </c>
      <c r="J243">
        <v>0</v>
      </c>
    </row>
  </sheetData>
  <mergeCells count="1">
    <mergeCell ref="M1:O1"/>
  </mergeCells>
  <pageMargins left="0.75" right="0.75" top="1" bottom="1" header="0.5" footer="0.5"/>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0"/>
  <sheetViews>
    <sheetView workbookViewId="0">
      <selection activeCell="P35" sqref="P35"/>
    </sheetView>
  </sheetViews>
  <sheetFormatPr baseColWidth="10" defaultColWidth="8.83203125" defaultRowHeight="12" x14ac:dyDescent="0"/>
  <cols>
    <col min="1" max="1" width="8.83203125" style="154"/>
    <col min="2" max="2" width="5.33203125" style="154" customWidth="1"/>
    <col min="3" max="3" width="4.1640625" style="154" bestFit="1" customWidth="1"/>
    <col min="4" max="4" width="3.5" style="154" bestFit="1" customWidth="1"/>
    <col min="5" max="5" width="3.33203125" style="154" bestFit="1" customWidth="1"/>
    <col min="6" max="6" width="4" style="154" bestFit="1" customWidth="1"/>
    <col min="7" max="8" width="2.1640625" style="154" bestFit="1" customWidth="1"/>
    <col min="9" max="9" width="2" style="154" bestFit="1" customWidth="1"/>
    <col min="10" max="16384" width="8.83203125" style="154"/>
  </cols>
  <sheetData>
    <row r="1" spans="1:9" ht="13" thickBot="1"/>
    <row r="2" spans="1:9" ht="13" thickBot="1">
      <c r="A2" s="155" t="s">
        <v>224</v>
      </c>
      <c r="B2" s="156">
        <f>SUMPRODUCT(B6:F9,B14:F17)</f>
        <v>26</v>
      </c>
    </row>
    <row r="4" spans="1:9">
      <c r="A4" s="155" t="s">
        <v>225</v>
      </c>
    </row>
    <row r="5" spans="1:9">
      <c r="B5" s="154" t="s">
        <v>53</v>
      </c>
      <c r="C5" s="154" t="s">
        <v>54</v>
      </c>
      <c r="D5" s="154" t="s">
        <v>55</v>
      </c>
      <c r="E5" s="154" t="s">
        <v>56</v>
      </c>
      <c r="F5" s="154" t="s">
        <v>57</v>
      </c>
    </row>
    <row r="6" spans="1:9">
      <c r="A6" s="154" t="s">
        <v>43</v>
      </c>
      <c r="B6" s="154">
        <v>6</v>
      </c>
      <c r="C6" s="154">
        <v>6</v>
      </c>
      <c r="D6" s="154">
        <v>6</v>
      </c>
      <c r="E6" s="154">
        <v>6</v>
      </c>
      <c r="F6" s="154">
        <v>3</v>
      </c>
    </row>
    <row r="7" spans="1:9">
      <c r="A7" s="154" t="s">
        <v>44</v>
      </c>
      <c r="B7" s="154">
        <v>4</v>
      </c>
      <c r="C7" s="154">
        <v>7</v>
      </c>
      <c r="D7" s="154">
        <v>5</v>
      </c>
      <c r="E7" s="154">
        <v>5</v>
      </c>
      <c r="F7" s="154">
        <v>3</v>
      </c>
    </row>
    <row r="8" spans="1:9">
      <c r="A8" s="154" t="s">
        <v>45</v>
      </c>
      <c r="B8" s="154">
        <v>4</v>
      </c>
      <c r="C8" s="154">
        <v>4</v>
      </c>
      <c r="D8" s="154">
        <v>7</v>
      </c>
      <c r="E8" s="154">
        <v>6</v>
      </c>
      <c r="F8" s="154">
        <v>5</v>
      </c>
    </row>
    <row r="9" spans="1:9">
      <c r="A9" s="154" t="s">
        <v>46</v>
      </c>
      <c r="B9" s="154">
        <v>5</v>
      </c>
      <c r="C9" s="154">
        <v>6</v>
      </c>
      <c r="D9" s="154">
        <v>7</v>
      </c>
      <c r="E9" s="154">
        <v>4</v>
      </c>
      <c r="F9" s="154">
        <v>4</v>
      </c>
    </row>
    <row r="12" spans="1:9">
      <c r="A12" s="155" t="s">
        <v>226</v>
      </c>
    </row>
    <row r="13" spans="1:9" ht="13" thickBot="1">
      <c r="B13" s="154" t="s">
        <v>53</v>
      </c>
      <c r="C13" s="154" t="s">
        <v>54</v>
      </c>
      <c r="D13" s="154" t="s">
        <v>55</v>
      </c>
      <c r="E13" s="154" t="s">
        <v>56</v>
      </c>
      <c r="F13" s="154" t="s">
        <v>57</v>
      </c>
    </row>
    <row r="14" spans="1:9">
      <c r="A14" s="154" t="s">
        <v>43</v>
      </c>
      <c r="B14" s="157">
        <v>1</v>
      </c>
      <c r="C14" s="158">
        <v>0</v>
      </c>
      <c r="D14" s="158">
        <v>0</v>
      </c>
      <c r="E14" s="158">
        <v>0</v>
      </c>
      <c r="F14" s="159">
        <v>0</v>
      </c>
      <c r="G14" s="154">
        <f>SUM(B14:F14)</f>
        <v>1</v>
      </c>
      <c r="H14" s="160" t="s">
        <v>227</v>
      </c>
      <c r="I14" s="160">
        <v>1</v>
      </c>
    </row>
    <row r="15" spans="1:9">
      <c r="A15" s="154" t="s">
        <v>44</v>
      </c>
      <c r="B15" s="161">
        <v>0</v>
      </c>
      <c r="C15" s="162">
        <v>1</v>
      </c>
      <c r="D15" s="162">
        <v>0</v>
      </c>
      <c r="E15" s="162">
        <v>0</v>
      </c>
      <c r="F15" s="163">
        <v>0</v>
      </c>
      <c r="G15" s="154">
        <f t="shared" ref="G15:G17" si="0">SUM(B15:F15)</f>
        <v>1</v>
      </c>
      <c r="H15" s="160" t="s">
        <v>227</v>
      </c>
      <c r="I15" s="160">
        <v>1</v>
      </c>
    </row>
    <row r="16" spans="1:9">
      <c r="A16" s="154" t="s">
        <v>45</v>
      </c>
      <c r="B16" s="161">
        <v>0</v>
      </c>
      <c r="C16" s="162">
        <v>0</v>
      </c>
      <c r="D16" s="162">
        <v>0</v>
      </c>
      <c r="E16" s="162">
        <v>1</v>
      </c>
      <c r="F16" s="163">
        <v>0</v>
      </c>
      <c r="G16" s="154">
        <f t="shared" si="0"/>
        <v>1</v>
      </c>
      <c r="H16" s="160" t="s">
        <v>227</v>
      </c>
      <c r="I16" s="160">
        <v>1</v>
      </c>
    </row>
    <row r="17" spans="1:9" ht="13" thickBot="1">
      <c r="A17" s="154" t="s">
        <v>46</v>
      </c>
      <c r="B17" s="164">
        <v>0</v>
      </c>
      <c r="C17" s="165">
        <v>0</v>
      </c>
      <c r="D17" s="165">
        <v>1</v>
      </c>
      <c r="E17" s="165">
        <v>0</v>
      </c>
      <c r="F17" s="166">
        <v>0</v>
      </c>
      <c r="G17" s="154">
        <f t="shared" si="0"/>
        <v>1</v>
      </c>
      <c r="H17" s="160" t="s">
        <v>227</v>
      </c>
      <c r="I17" s="160">
        <v>1</v>
      </c>
    </row>
    <row r="18" spans="1:9">
      <c r="B18" s="154">
        <f>SUM(B14:B17)</f>
        <v>1</v>
      </c>
      <c r="C18" s="154">
        <f t="shared" ref="C18:E18" si="1">SUM(C14:C17)</f>
        <v>1</v>
      </c>
      <c r="D18" s="154">
        <f t="shared" si="1"/>
        <v>1</v>
      </c>
      <c r="E18" s="154">
        <f t="shared" si="1"/>
        <v>1</v>
      </c>
      <c r="F18" s="154">
        <f>SUM(F14:F17)</f>
        <v>0</v>
      </c>
    </row>
    <row r="19" spans="1:9">
      <c r="B19" s="167" t="s">
        <v>228</v>
      </c>
      <c r="C19" s="167" t="s">
        <v>228</v>
      </c>
      <c r="D19" s="167" t="s">
        <v>228</v>
      </c>
      <c r="E19" s="167" t="s">
        <v>228</v>
      </c>
      <c r="F19" s="167" t="s">
        <v>228</v>
      </c>
    </row>
    <row r="20" spans="1:9">
      <c r="B20" s="168">
        <v>1</v>
      </c>
      <c r="C20" s="168">
        <v>1</v>
      </c>
      <c r="D20" s="168">
        <v>1</v>
      </c>
      <c r="E20" s="168">
        <v>1</v>
      </c>
      <c r="F20" s="168">
        <v>1</v>
      </c>
    </row>
  </sheetData>
  <pageMargins left="0.7" right="0.7" top="0.75" bottom="0.75" header="0.3" footer="0.3"/>
  <pageSetup orientation="portrait"/>
  <legacy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M259"/>
  <sheetViews>
    <sheetView workbookViewId="0">
      <selection activeCell="C21" sqref="C21"/>
    </sheetView>
  </sheetViews>
  <sheetFormatPr baseColWidth="10" defaultColWidth="11" defaultRowHeight="15" x14ac:dyDescent="0"/>
  <cols>
    <col min="2" max="2" width="5.83203125" bestFit="1" customWidth="1"/>
    <col min="3" max="3" width="7.1640625" style="21" bestFit="1" customWidth="1"/>
    <col min="4" max="4" width="13" bestFit="1" customWidth="1"/>
    <col min="5" max="5" width="8.33203125" bestFit="1" customWidth="1"/>
  </cols>
  <sheetData>
    <row r="1" spans="1:13">
      <c r="B1" s="24" t="s">
        <v>58</v>
      </c>
      <c r="C1" s="21" t="s">
        <v>59</v>
      </c>
      <c r="E1" t="s">
        <v>62</v>
      </c>
      <c r="F1" t="s">
        <v>63</v>
      </c>
      <c r="G1" t="s">
        <v>64</v>
      </c>
      <c r="H1" t="s">
        <v>62</v>
      </c>
      <c r="I1" t="s">
        <v>63</v>
      </c>
      <c r="J1" t="s">
        <v>64</v>
      </c>
      <c r="K1" t="s">
        <v>62</v>
      </c>
      <c r="L1" t="s">
        <v>63</v>
      </c>
      <c r="M1" t="s">
        <v>64</v>
      </c>
    </row>
    <row r="2" spans="1:13">
      <c r="A2">
        <v>258</v>
      </c>
      <c r="B2" s="24">
        <v>2004</v>
      </c>
      <c r="C2" s="21">
        <v>0</v>
      </c>
      <c r="D2">
        <v>118</v>
      </c>
      <c r="E2">
        <f t="shared" ref="E2:E65" si="0">IF(F2=0,IF(G2=0,IF(C2&gt;0,1,0),0),0)</f>
        <v>0</v>
      </c>
      <c r="F2">
        <f t="shared" ref="F2:F65" si="1">IF(G2=0,IF(C2&gt;4,1,0),0)</f>
        <v>0</v>
      </c>
      <c r="G2">
        <f t="shared" ref="G2:G65" si="2">IF(C2&gt;8,1,0)</f>
        <v>0</v>
      </c>
      <c r="H2">
        <f>IF($B3=$B2,E3,"delete")</f>
        <v>0</v>
      </c>
      <c r="I2">
        <f t="shared" ref="I2" si="3">IF($B3=$B2,F3,"delete")</f>
        <v>0</v>
      </c>
      <c r="J2">
        <f t="shared" ref="J2" si="4">IF($B3=$B2,G3,"delete")</f>
        <v>0</v>
      </c>
      <c r="K2">
        <f>IF($B4=$B2,E4,"delete")</f>
        <v>0</v>
      </c>
      <c r="L2">
        <f t="shared" ref="L2:M2" si="5">IF($B4=$B2,F4,"delete")</f>
        <v>0</v>
      </c>
      <c r="M2">
        <f t="shared" si="5"/>
        <v>0</v>
      </c>
    </row>
    <row r="3" spans="1:13">
      <c r="A3">
        <v>257</v>
      </c>
      <c r="B3" s="24">
        <v>2004</v>
      </c>
      <c r="C3" s="21">
        <v>0</v>
      </c>
      <c r="D3">
        <v>105</v>
      </c>
      <c r="E3">
        <f t="shared" si="0"/>
        <v>0</v>
      </c>
      <c r="F3">
        <f t="shared" si="1"/>
        <v>0</v>
      </c>
      <c r="G3">
        <f t="shared" si="2"/>
        <v>0</v>
      </c>
      <c r="H3">
        <f t="shared" ref="H3:H66" si="6">IF($B4=$B3,E4,"delete")</f>
        <v>0</v>
      </c>
      <c r="I3">
        <f t="shared" ref="I3:I66" si="7">IF($B4=$B3,F4,"delete")</f>
        <v>0</v>
      </c>
      <c r="J3">
        <f t="shared" ref="J3:J66" si="8">IF($B4=$B3,G4,"delete")</f>
        <v>0</v>
      </c>
      <c r="K3">
        <f t="shared" ref="K3:K66" si="9">IF($B5=$B3,E5,"delete")</f>
        <v>0</v>
      </c>
      <c r="L3">
        <f t="shared" ref="L3:L66" si="10">IF($B5=$B3,F5,"delete")</f>
        <v>0</v>
      </c>
      <c r="M3">
        <f t="shared" ref="M3:M66" si="11">IF($B5=$B3,G5,"delete")</f>
        <v>0</v>
      </c>
    </row>
    <row r="4" spans="1:13">
      <c r="A4">
        <v>256</v>
      </c>
      <c r="B4" s="24">
        <v>2004</v>
      </c>
      <c r="C4" s="21">
        <v>0</v>
      </c>
      <c r="D4">
        <v>109</v>
      </c>
      <c r="E4">
        <f t="shared" si="0"/>
        <v>0</v>
      </c>
      <c r="F4">
        <f t="shared" si="1"/>
        <v>0</v>
      </c>
      <c r="G4">
        <f t="shared" si="2"/>
        <v>0</v>
      </c>
      <c r="H4">
        <f t="shared" si="6"/>
        <v>0</v>
      </c>
      <c r="I4">
        <f t="shared" si="7"/>
        <v>0</v>
      </c>
      <c r="J4">
        <f t="shared" si="8"/>
        <v>0</v>
      </c>
      <c r="K4">
        <f t="shared" si="9"/>
        <v>0</v>
      </c>
      <c r="L4">
        <f t="shared" si="10"/>
        <v>0</v>
      </c>
      <c r="M4">
        <f t="shared" si="11"/>
        <v>0</v>
      </c>
    </row>
    <row r="5" spans="1:13">
      <c r="A5">
        <v>255</v>
      </c>
      <c r="B5" s="24">
        <v>2004</v>
      </c>
      <c r="C5" s="21">
        <v>0</v>
      </c>
      <c r="D5">
        <v>113</v>
      </c>
      <c r="E5">
        <f t="shared" si="0"/>
        <v>0</v>
      </c>
      <c r="F5">
        <f t="shared" si="1"/>
        <v>0</v>
      </c>
      <c r="G5">
        <f t="shared" si="2"/>
        <v>0</v>
      </c>
      <c r="H5">
        <f t="shared" si="6"/>
        <v>0</v>
      </c>
      <c r="I5">
        <f t="shared" si="7"/>
        <v>0</v>
      </c>
      <c r="J5">
        <f t="shared" si="8"/>
        <v>0</v>
      </c>
      <c r="K5">
        <f t="shared" si="9"/>
        <v>0</v>
      </c>
      <c r="L5">
        <f t="shared" si="10"/>
        <v>0</v>
      </c>
      <c r="M5">
        <f t="shared" si="11"/>
        <v>0</v>
      </c>
    </row>
    <row r="6" spans="1:13">
      <c r="A6">
        <v>254</v>
      </c>
      <c r="B6" s="24">
        <v>2004</v>
      </c>
      <c r="C6" s="21">
        <v>0</v>
      </c>
      <c r="D6">
        <v>103</v>
      </c>
      <c r="E6">
        <f t="shared" si="0"/>
        <v>0</v>
      </c>
      <c r="F6">
        <f t="shared" si="1"/>
        <v>0</v>
      </c>
      <c r="G6">
        <f t="shared" si="2"/>
        <v>0</v>
      </c>
      <c r="H6">
        <f t="shared" si="6"/>
        <v>0</v>
      </c>
      <c r="I6">
        <f t="shared" si="7"/>
        <v>0</v>
      </c>
      <c r="J6">
        <f t="shared" si="8"/>
        <v>0</v>
      </c>
      <c r="K6">
        <f t="shared" si="9"/>
        <v>0</v>
      </c>
      <c r="L6">
        <f t="shared" si="10"/>
        <v>0</v>
      </c>
      <c r="M6">
        <f t="shared" si="11"/>
        <v>0</v>
      </c>
    </row>
    <row r="7" spans="1:13">
      <c r="A7">
        <v>253</v>
      </c>
      <c r="B7" s="24">
        <v>2004</v>
      </c>
      <c r="C7" s="21">
        <v>0</v>
      </c>
      <c r="D7">
        <v>62</v>
      </c>
      <c r="E7">
        <f t="shared" si="0"/>
        <v>0</v>
      </c>
      <c r="F7">
        <f t="shared" si="1"/>
        <v>0</v>
      </c>
      <c r="G7">
        <f t="shared" si="2"/>
        <v>0</v>
      </c>
      <c r="H7">
        <f t="shared" si="6"/>
        <v>0</v>
      </c>
      <c r="I7">
        <f t="shared" si="7"/>
        <v>0</v>
      </c>
      <c r="J7">
        <f t="shared" si="8"/>
        <v>0</v>
      </c>
      <c r="K7">
        <f t="shared" si="9"/>
        <v>0</v>
      </c>
      <c r="L7">
        <f t="shared" si="10"/>
        <v>0</v>
      </c>
      <c r="M7">
        <f t="shared" si="11"/>
        <v>0</v>
      </c>
    </row>
    <row r="8" spans="1:13">
      <c r="A8">
        <v>252</v>
      </c>
      <c r="B8" s="24">
        <v>2004</v>
      </c>
      <c r="C8" s="21">
        <v>0</v>
      </c>
      <c r="D8">
        <v>298</v>
      </c>
      <c r="E8">
        <f t="shared" si="0"/>
        <v>0</v>
      </c>
      <c r="F8">
        <f t="shared" si="1"/>
        <v>0</v>
      </c>
      <c r="G8">
        <f t="shared" si="2"/>
        <v>0</v>
      </c>
      <c r="H8">
        <f t="shared" si="6"/>
        <v>0</v>
      </c>
      <c r="I8">
        <f t="shared" si="7"/>
        <v>0</v>
      </c>
      <c r="J8">
        <f t="shared" si="8"/>
        <v>0</v>
      </c>
      <c r="K8">
        <f t="shared" si="9"/>
        <v>1</v>
      </c>
      <c r="L8">
        <f t="shared" si="10"/>
        <v>0</v>
      </c>
      <c r="M8">
        <f t="shared" si="11"/>
        <v>0</v>
      </c>
    </row>
    <row r="9" spans="1:13">
      <c r="A9">
        <v>251</v>
      </c>
      <c r="B9" s="24">
        <v>2004</v>
      </c>
      <c r="C9" s="21">
        <v>0</v>
      </c>
      <c r="D9">
        <v>293</v>
      </c>
      <c r="E9">
        <f t="shared" si="0"/>
        <v>0</v>
      </c>
      <c r="F9">
        <f t="shared" si="1"/>
        <v>0</v>
      </c>
      <c r="G9">
        <f t="shared" si="2"/>
        <v>0</v>
      </c>
      <c r="H9">
        <f t="shared" si="6"/>
        <v>1</v>
      </c>
      <c r="I9">
        <f t="shared" si="7"/>
        <v>0</v>
      </c>
      <c r="J9">
        <f t="shared" si="8"/>
        <v>0</v>
      </c>
      <c r="K9">
        <f t="shared" si="9"/>
        <v>0</v>
      </c>
      <c r="L9">
        <f t="shared" si="10"/>
        <v>0</v>
      </c>
      <c r="M9">
        <f t="shared" si="11"/>
        <v>0</v>
      </c>
    </row>
    <row r="10" spans="1:13">
      <c r="A10">
        <v>250</v>
      </c>
      <c r="B10" s="24">
        <v>2004</v>
      </c>
      <c r="C10" s="21">
        <v>0.67</v>
      </c>
      <c r="D10">
        <v>194</v>
      </c>
      <c r="E10">
        <f t="shared" si="0"/>
        <v>1</v>
      </c>
      <c r="F10">
        <f t="shared" si="1"/>
        <v>0</v>
      </c>
      <c r="G10">
        <f t="shared" si="2"/>
        <v>0</v>
      </c>
      <c r="H10">
        <f t="shared" si="6"/>
        <v>0</v>
      </c>
      <c r="I10">
        <f t="shared" si="7"/>
        <v>0</v>
      </c>
      <c r="J10">
        <f t="shared" si="8"/>
        <v>0</v>
      </c>
      <c r="K10">
        <f t="shared" si="9"/>
        <v>0</v>
      </c>
      <c r="L10">
        <f t="shared" si="10"/>
        <v>0</v>
      </c>
      <c r="M10">
        <f t="shared" si="11"/>
        <v>0</v>
      </c>
    </row>
    <row r="11" spans="1:13">
      <c r="A11">
        <v>249</v>
      </c>
      <c r="B11" s="24">
        <v>2004</v>
      </c>
      <c r="C11" s="21">
        <v>0</v>
      </c>
      <c r="D11">
        <v>151</v>
      </c>
      <c r="E11">
        <f t="shared" si="0"/>
        <v>0</v>
      </c>
      <c r="F11">
        <f t="shared" si="1"/>
        <v>0</v>
      </c>
      <c r="G11">
        <f t="shared" si="2"/>
        <v>0</v>
      </c>
      <c r="H11">
        <f t="shared" si="6"/>
        <v>0</v>
      </c>
      <c r="I11">
        <f t="shared" si="7"/>
        <v>0</v>
      </c>
      <c r="J11">
        <f t="shared" si="8"/>
        <v>0</v>
      </c>
      <c r="K11">
        <f t="shared" si="9"/>
        <v>0</v>
      </c>
      <c r="L11">
        <f t="shared" si="10"/>
        <v>0</v>
      </c>
      <c r="M11">
        <f t="shared" si="11"/>
        <v>0</v>
      </c>
    </row>
    <row r="12" spans="1:13">
      <c r="A12">
        <v>248</v>
      </c>
      <c r="B12" s="24">
        <v>2004</v>
      </c>
      <c r="C12" s="21">
        <v>0</v>
      </c>
      <c r="D12">
        <v>131</v>
      </c>
      <c r="E12">
        <f t="shared" si="0"/>
        <v>0</v>
      </c>
      <c r="F12">
        <f t="shared" si="1"/>
        <v>0</v>
      </c>
      <c r="G12">
        <f t="shared" si="2"/>
        <v>0</v>
      </c>
      <c r="H12">
        <f t="shared" si="6"/>
        <v>0</v>
      </c>
      <c r="I12">
        <f t="shared" si="7"/>
        <v>0</v>
      </c>
      <c r="J12">
        <f t="shared" si="8"/>
        <v>0</v>
      </c>
      <c r="K12">
        <f t="shared" si="9"/>
        <v>0</v>
      </c>
      <c r="L12">
        <f t="shared" si="10"/>
        <v>0</v>
      </c>
      <c r="M12">
        <f t="shared" si="11"/>
        <v>0</v>
      </c>
    </row>
    <row r="13" spans="1:13">
      <c r="A13">
        <v>247</v>
      </c>
      <c r="B13" s="24">
        <v>2004</v>
      </c>
      <c r="C13" s="21">
        <v>0</v>
      </c>
      <c r="D13">
        <v>118</v>
      </c>
      <c r="E13">
        <f t="shared" si="0"/>
        <v>0</v>
      </c>
      <c r="F13">
        <f t="shared" si="1"/>
        <v>0</v>
      </c>
      <c r="G13">
        <f t="shared" si="2"/>
        <v>0</v>
      </c>
      <c r="H13">
        <f t="shared" si="6"/>
        <v>0</v>
      </c>
      <c r="I13">
        <f t="shared" si="7"/>
        <v>0</v>
      </c>
      <c r="J13">
        <f t="shared" si="8"/>
        <v>0</v>
      </c>
      <c r="K13">
        <f t="shared" si="9"/>
        <v>0</v>
      </c>
      <c r="L13">
        <f t="shared" si="10"/>
        <v>0</v>
      </c>
      <c r="M13">
        <f t="shared" si="11"/>
        <v>0</v>
      </c>
    </row>
    <row r="14" spans="1:13">
      <c r="A14">
        <v>246</v>
      </c>
      <c r="B14" s="24">
        <v>2004</v>
      </c>
      <c r="C14" s="21">
        <v>0</v>
      </c>
      <c r="D14">
        <v>107</v>
      </c>
      <c r="E14">
        <f t="shared" si="0"/>
        <v>0</v>
      </c>
      <c r="F14">
        <f t="shared" si="1"/>
        <v>0</v>
      </c>
      <c r="G14">
        <f t="shared" si="2"/>
        <v>0</v>
      </c>
      <c r="H14">
        <f t="shared" si="6"/>
        <v>0</v>
      </c>
      <c r="I14">
        <f t="shared" si="7"/>
        <v>0</v>
      </c>
      <c r="J14">
        <f t="shared" si="8"/>
        <v>0</v>
      </c>
      <c r="K14">
        <f t="shared" si="9"/>
        <v>0</v>
      </c>
      <c r="L14">
        <f t="shared" si="10"/>
        <v>0</v>
      </c>
      <c r="M14">
        <f t="shared" si="11"/>
        <v>0</v>
      </c>
    </row>
    <row r="15" spans="1:13">
      <c r="A15">
        <v>245</v>
      </c>
      <c r="B15" s="24">
        <v>2004</v>
      </c>
      <c r="C15" s="21">
        <v>0</v>
      </c>
      <c r="D15">
        <v>125</v>
      </c>
      <c r="E15">
        <f t="shared" si="0"/>
        <v>0</v>
      </c>
      <c r="F15">
        <f t="shared" si="1"/>
        <v>0</v>
      </c>
      <c r="G15">
        <f t="shared" si="2"/>
        <v>0</v>
      </c>
      <c r="H15">
        <f t="shared" si="6"/>
        <v>0</v>
      </c>
      <c r="I15">
        <f t="shared" si="7"/>
        <v>0</v>
      </c>
      <c r="J15">
        <f t="shared" si="8"/>
        <v>0</v>
      </c>
      <c r="K15">
        <f t="shared" si="9"/>
        <v>0</v>
      </c>
      <c r="L15">
        <f t="shared" si="10"/>
        <v>0</v>
      </c>
      <c r="M15">
        <f t="shared" si="11"/>
        <v>0</v>
      </c>
    </row>
    <row r="16" spans="1:13">
      <c r="A16">
        <v>244</v>
      </c>
      <c r="B16" s="24">
        <v>2004</v>
      </c>
      <c r="C16" s="21">
        <v>0</v>
      </c>
      <c r="D16">
        <v>65</v>
      </c>
      <c r="E16">
        <f t="shared" si="0"/>
        <v>0</v>
      </c>
      <c r="F16">
        <f t="shared" si="1"/>
        <v>0</v>
      </c>
      <c r="G16">
        <f t="shared" si="2"/>
        <v>0</v>
      </c>
      <c r="H16">
        <f t="shared" si="6"/>
        <v>0</v>
      </c>
      <c r="I16">
        <f t="shared" si="7"/>
        <v>0</v>
      </c>
      <c r="J16">
        <f t="shared" si="8"/>
        <v>0</v>
      </c>
      <c r="K16">
        <f t="shared" si="9"/>
        <v>1</v>
      </c>
      <c r="L16">
        <f t="shared" si="10"/>
        <v>0</v>
      </c>
      <c r="M16">
        <f t="shared" si="11"/>
        <v>0</v>
      </c>
    </row>
    <row r="17" spans="1:13">
      <c r="A17">
        <v>243</v>
      </c>
      <c r="B17" s="24">
        <v>2004</v>
      </c>
      <c r="C17" s="21">
        <v>0</v>
      </c>
      <c r="D17">
        <v>335</v>
      </c>
      <c r="E17">
        <f t="shared" si="0"/>
        <v>0</v>
      </c>
      <c r="F17">
        <f t="shared" si="1"/>
        <v>0</v>
      </c>
      <c r="G17">
        <f t="shared" si="2"/>
        <v>0</v>
      </c>
      <c r="H17">
        <f t="shared" si="6"/>
        <v>1</v>
      </c>
      <c r="I17">
        <f t="shared" si="7"/>
        <v>0</v>
      </c>
      <c r="J17">
        <f t="shared" si="8"/>
        <v>0</v>
      </c>
      <c r="K17">
        <f t="shared" si="9"/>
        <v>1</v>
      </c>
      <c r="L17">
        <f t="shared" si="10"/>
        <v>0</v>
      </c>
      <c r="M17">
        <f t="shared" si="11"/>
        <v>0</v>
      </c>
    </row>
    <row r="18" spans="1:13">
      <c r="A18">
        <v>242</v>
      </c>
      <c r="B18" s="24">
        <v>2004</v>
      </c>
      <c r="C18" s="21">
        <v>2.98</v>
      </c>
      <c r="D18">
        <v>339</v>
      </c>
      <c r="E18">
        <f t="shared" si="0"/>
        <v>1</v>
      </c>
      <c r="F18">
        <f t="shared" si="1"/>
        <v>0</v>
      </c>
      <c r="G18">
        <f t="shared" si="2"/>
        <v>0</v>
      </c>
      <c r="H18">
        <f t="shared" si="6"/>
        <v>1</v>
      </c>
      <c r="I18">
        <f t="shared" si="7"/>
        <v>0</v>
      </c>
      <c r="J18">
        <f t="shared" si="8"/>
        <v>0</v>
      </c>
      <c r="K18">
        <f t="shared" si="9"/>
        <v>1</v>
      </c>
      <c r="L18">
        <f t="shared" si="10"/>
        <v>0</v>
      </c>
      <c r="M18">
        <f t="shared" si="11"/>
        <v>0</v>
      </c>
    </row>
    <row r="19" spans="1:13">
      <c r="A19">
        <v>241</v>
      </c>
      <c r="B19" s="24">
        <v>2004</v>
      </c>
      <c r="C19" s="21">
        <v>3.58</v>
      </c>
      <c r="D19">
        <v>350</v>
      </c>
      <c r="E19">
        <f t="shared" si="0"/>
        <v>1</v>
      </c>
      <c r="F19">
        <f t="shared" si="1"/>
        <v>0</v>
      </c>
      <c r="G19">
        <f t="shared" si="2"/>
        <v>0</v>
      </c>
      <c r="H19">
        <f t="shared" si="6"/>
        <v>1</v>
      </c>
      <c r="I19">
        <f t="shared" si="7"/>
        <v>0</v>
      </c>
      <c r="J19">
        <f t="shared" si="8"/>
        <v>0</v>
      </c>
      <c r="K19">
        <f t="shared" si="9"/>
        <v>0</v>
      </c>
      <c r="L19">
        <f t="shared" si="10"/>
        <v>0</v>
      </c>
      <c r="M19">
        <f t="shared" si="11"/>
        <v>1</v>
      </c>
    </row>
    <row r="20" spans="1:13">
      <c r="A20">
        <v>240</v>
      </c>
      <c r="B20" s="24">
        <v>2004</v>
      </c>
      <c r="C20" s="21">
        <v>1.01</v>
      </c>
      <c r="D20">
        <v>337</v>
      </c>
      <c r="E20">
        <f t="shared" si="0"/>
        <v>1</v>
      </c>
      <c r="F20">
        <f t="shared" si="1"/>
        <v>0</v>
      </c>
      <c r="G20">
        <f t="shared" si="2"/>
        <v>0</v>
      </c>
      <c r="H20">
        <f t="shared" si="6"/>
        <v>0</v>
      </c>
      <c r="I20">
        <f t="shared" si="7"/>
        <v>0</v>
      </c>
      <c r="J20">
        <f t="shared" si="8"/>
        <v>1</v>
      </c>
      <c r="K20">
        <f t="shared" si="9"/>
        <v>0</v>
      </c>
      <c r="L20">
        <f t="shared" si="10"/>
        <v>0</v>
      </c>
      <c r="M20">
        <f t="shared" si="11"/>
        <v>1</v>
      </c>
    </row>
    <row r="21" spans="1:13">
      <c r="A21">
        <v>239</v>
      </c>
      <c r="B21" s="24">
        <v>2004</v>
      </c>
      <c r="C21" s="21">
        <v>8.15</v>
      </c>
      <c r="D21">
        <v>178</v>
      </c>
      <c r="E21">
        <f t="shared" si="0"/>
        <v>0</v>
      </c>
      <c r="F21">
        <f t="shared" si="1"/>
        <v>0</v>
      </c>
      <c r="G21">
        <f t="shared" si="2"/>
        <v>1</v>
      </c>
      <c r="H21">
        <f t="shared" si="6"/>
        <v>0</v>
      </c>
      <c r="I21">
        <f t="shared" si="7"/>
        <v>0</v>
      </c>
      <c r="J21">
        <f t="shared" si="8"/>
        <v>1</v>
      </c>
      <c r="K21">
        <f t="shared" si="9"/>
        <v>0</v>
      </c>
      <c r="L21">
        <f t="shared" si="10"/>
        <v>0</v>
      </c>
      <c r="M21">
        <f t="shared" si="11"/>
        <v>0</v>
      </c>
    </row>
    <row r="22" spans="1:13">
      <c r="A22">
        <v>238</v>
      </c>
      <c r="B22" s="24">
        <v>2004</v>
      </c>
      <c r="C22" s="21">
        <v>9.42</v>
      </c>
      <c r="D22">
        <v>124</v>
      </c>
      <c r="E22">
        <f t="shared" si="0"/>
        <v>0</v>
      </c>
      <c r="F22">
        <f t="shared" si="1"/>
        <v>0</v>
      </c>
      <c r="G22">
        <f t="shared" si="2"/>
        <v>1</v>
      </c>
      <c r="H22">
        <f t="shared" si="6"/>
        <v>0</v>
      </c>
      <c r="I22">
        <f t="shared" si="7"/>
        <v>0</v>
      </c>
      <c r="J22">
        <f t="shared" si="8"/>
        <v>0</v>
      </c>
      <c r="K22">
        <f t="shared" si="9"/>
        <v>0</v>
      </c>
      <c r="L22">
        <f t="shared" si="10"/>
        <v>0</v>
      </c>
      <c r="M22">
        <f t="shared" si="11"/>
        <v>0</v>
      </c>
    </row>
    <row r="23" spans="1:13">
      <c r="A23">
        <v>237</v>
      </c>
      <c r="B23" s="24">
        <v>2004</v>
      </c>
      <c r="C23" s="21">
        <v>0</v>
      </c>
      <c r="D23">
        <v>128</v>
      </c>
      <c r="E23">
        <f t="shared" si="0"/>
        <v>0</v>
      </c>
      <c r="F23">
        <f t="shared" si="1"/>
        <v>0</v>
      </c>
      <c r="G23">
        <f t="shared" si="2"/>
        <v>0</v>
      </c>
      <c r="H23">
        <f t="shared" si="6"/>
        <v>0</v>
      </c>
      <c r="I23">
        <f t="shared" si="7"/>
        <v>0</v>
      </c>
      <c r="J23">
        <f t="shared" si="8"/>
        <v>0</v>
      </c>
      <c r="K23">
        <f t="shared" si="9"/>
        <v>0</v>
      </c>
      <c r="L23">
        <f t="shared" si="10"/>
        <v>0</v>
      </c>
      <c r="M23">
        <f t="shared" si="11"/>
        <v>0</v>
      </c>
    </row>
    <row r="24" spans="1:13">
      <c r="A24">
        <v>236</v>
      </c>
      <c r="B24" s="24">
        <v>2004</v>
      </c>
      <c r="C24" s="21">
        <v>0</v>
      </c>
      <c r="D24">
        <v>114</v>
      </c>
      <c r="E24">
        <f t="shared" si="0"/>
        <v>0</v>
      </c>
      <c r="F24">
        <f t="shared" si="1"/>
        <v>0</v>
      </c>
      <c r="G24">
        <f t="shared" si="2"/>
        <v>0</v>
      </c>
      <c r="H24">
        <f t="shared" si="6"/>
        <v>0</v>
      </c>
      <c r="I24">
        <f t="shared" si="7"/>
        <v>0</v>
      </c>
      <c r="J24">
        <f t="shared" si="8"/>
        <v>0</v>
      </c>
      <c r="K24">
        <f t="shared" si="9"/>
        <v>1</v>
      </c>
      <c r="L24">
        <f t="shared" si="10"/>
        <v>0</v>
      </c>
      <c r="M24">
        <f t="shared" si="11"/>
        <v>0</v>
      </c>
    </row>
    <row r="25" spans="1:13">
      <c r="A25">
        <v>235</v>
      </c>
      <c r="B25" s="24">
        <v>2004</v>
      </c>
      <c r="C25" s="21">
        <v>0</v>
      </c>
      <c r="D25">
        <v>91</v>
      </c>
      <c r="E25">
        <f t="shared" si="0"/>
        <v>0</v>
      </c>
      <c r="F25">
        <f t="shared" si="1"/>
        <v>0</v>
      </c>
      <c r="G25">
        <f t="shared" si="2"/>
        <v>0</v>
      </c>
      <c r="H25">
        <f t="shared" si="6"/>
        <v>1</v>
      </c>
      <c r="I25">
        <f t="shared" si="7"/>
        <v>0</v>
      </c>
      <c r="J25">
        <f t="shared" si="8"/>
        <v>0</v>
      </c>
      <c r="K25">
        <f t="shared" si="9"/>
        <v>1</v>
      </c>
      <c r="L25">
        <f t="shared" si="10"/>
        <v>0</v>
      </c>
      <c r="M25">
        <f t="shared" si="11"/>
        <v>0</v>
      </c>
    </row>
    <row r="26" spans="1:13">
      <c r="A26">
        <v>234</v>
      </c>
      <c r="B26" s="24">
        <v>2004</v>
      </c>
      <c r="C26" s="21">
        <v>1.06</v>
      </c>
      <c r="D26">
        <v>75</v>
      </c>
      <c r="E26">
        <f t="shared" si="0"/>
        <v>1</v>
      </c>
      <c r="F26">
        <f t="shared" si="1"/>
        <v>0</v>
      </c>
      <c r="G26">
        <f t="shared" si="2"/>
        <v>0</v>
      </c>
      <c r="H26">
        <f t="shared" si="6"/>
        <v>1</v>
      </c>
      <c r="I26">
        <f t="shared" si="7"/>
        <v>0</v>
      </c>
      <c r="J26">
        <f t="shared" si="8"/>
        <v>0</v>
      </c>
      <c r="K26">
        <f t="shared" si="9"/>
        <v>0</v>
      </c>
      <c r="L26">
        <f t="shared" si="10"/>
        <v>0</v>
      </c>
      <c r="M26">
        <f t="shared" si="11"/>
        <v>0</v>
      </c>
    </row>
    <row r="27" spans="1:13">
      <c r="A27">
        <v>233</v>
      </c>
      <c r="B27" s="24">
        <v>2004</v>
      </c>
      <c r="C27" s="21">
        <v>0.17</v>
      </c>
      <c r="D27">
        <v>42</v>
      </c>
      <c r="E27">
        <f t="shared" si="0"/>
        <v>1</v>
      </c>
      <c r="F27">
        <f t="shared" si="1"/>
        <v>0</v>
      </c>
      <c r="G27">
        <f t="shared" si="2"/>
        <v>0</v>
      </c>
      <c r="H27">
        <f t="shared" si="6"/>
        <v>0</v>
      </c>
      <c r="I27">
        <f t="shared" si="7"/>
        <v>0</v>
      </c>
      <c r="J27">
        <f t="shared" si="8"/>
        <v>0</v>
      </c>
      <c r="K27">
        <f t="shared" si="9"/>
        <v>0</v>
      </c>
      <c r="L27">
        <f t="shared" si="10"/>
        <v>0</v>
      </c>
      <c r="M27">
        <f t="shared" si="11"/>
        <v>0</v>
      </c>
    </row>
    <row r="28" spans="1:13">
      <c r="A28">
        <v>232</v>
      </c>
      <c r="B28" s="24">
        <v>2004</v>
      </c>
      <c r="C28" s="21">
        <v>0</v>
      </c>
      <c r="D28">
        <v>2</v>
      </c>
      <c r="E28">
        <f t="shared" si="0"/>
        <v>0</v>
      </c>
      <c r="F28">
        <f t="shared" si="1"/>
        <v>0</v>
      </c>
      <c r="G28">
        <f t="shared" si="2"/>
        <v>0</v>
      </c>
      <c r="H28">
        <f t="shared" si="6"/>
        <v>0</v>
      </c>
      <c r="I28">
        <f t="shared" si="7"/>
        <v>0</v>
      </c>
      <c r="J28">
        <f t="shared" si="8"/>
        <v>0</v>
      </c>
      <c r="K28">
        <f t="shared" si="9"/>
        <v>0</v>
      </c>
      <c r="L28">
        <f t="shared" si="10"/>
        <v>0</v>
      </c>
      <c r="M28">
        <f t="shared" si="11"/>
        <v>0</v>
      </c>
    </row>
    <row r="29" spans="1:13">
      <c r="A29">
        <v>231</v>
      </c>
      <c r="B29" s="24">
        <v>2004</v>
      </c>
      <c r="C29" s="21">
        <v>0</v>
      </c>
      <c r="D29">
        <v>139</v>
      </c>
      <c r="E29">
        <f t="shared" si="0"/>
        <v>0</v>
      </c>
      <c r="F29">
        <f t="shared" si="1"/>
        <v>0</v>
      </c>
      <c r="G29">
        <f t="shared" si="2"/>
        <v>0</v>
      </c>
      <c r="H29">
        <f t="shared" si="6"/>
        <v>0</v>
      </c>
      <c r="I29">
        <f t="shared" si="7"/>
        <v>0</v>
      </c>
      <c r="J29">
        <f t="shared" si="8"/>
        <v>0</v>
      </c>
      <c r="K29">
        <f t="shared" si="9"/>
        <v>0</v>
      </c>
      <c r="L29">
        <f t="shared" si="10"/>
        <v>0</v>
      </c>
      <c r="M29">
        <f t="shared" si="11"/>
        <v>0</v>
      </c>
    </row>
    <row r="30" spans="1:13">
      <c r="A30">
        <v>230</v>
      </c>
      <c r="B30" s="24">
        <v>2004</v>
      </c>
      <c r="C30" s="21">
        <v>0</v>
      </c>
      <c r="D30">
        <v>125</v>
      </c>
      <c r="E30">
        <f t="shared" si="0"/>
        <v>0</v>
      </c>
      <c r="F30">
        <f t="shared" si="1"/>
        <v>0</v>
      </c>
      <c r="G30">
        <f t="shared" si="2"/>
        <v>0</v>
      </c>
      <c r="H30">
        <f t="shared" si="6"/>
        <v>0</v>
      </c>
      <c r="I30">
        <f t="shared" si="7"/>
        <v>0</v>
      </c>
      <c r="J30">
        <f t="shared" si="8"/>
        <v>0</v>
      </c>
      <c r="K30">
        <f t="shared" si="9"/>
        <v>0</v>
      </c>
      <c r="L30">
        <f t="shared" si="10"/>
        <v>0</v>
      </c>
      <c r="M30">
        <f t="shared" si="11"/>
        <v>0</v>
      </c>
    </row>
    <row r="31" spans="1:13">
      <c r="A31">
        <v>229</v>
      </c>
      <c r="B31" s="24">
        <v>2004</v>
      </c>
      <c r="C31" s="21">
        <v>0</v>
      </c>
      <c r="D31">
        <v>105</v>
      </c>
      <c r="E31">
        <f t="shared" si="0"/>
        <v>0</v>
      </c>
      <c r="F31">
        <f t="shared" si="1"/>
        <v>0</v>
      </c>
      <c r="G31">
        <f t="shared" si="2"/>
        <v>0</v>
      </c>
      <c r="H31">
        <f t="shared" si="6"/>
        <v>0</v>
      </c>
      <c r="I31">
        <f t="shared" si="7"/>
        <v>0</v>
      </c>
      <c r="J31">
        <f t="shared" si="8"/>
        <v>0</v>
      </c>
      <c r="K31">
        <f t="shared" si="9"/>
        <v>0</v>
      </c>
      <c r="L31">
        <f t="shared" si="10"/>
        <v>0</v>
      </c>
      <c r="M31">
        <f t="shared" si="11"/>
        <v>0</v>
      </c>
    </row>
    <row r="32" spans="1:13">
      <c r="A32">
        <v>228</v>
      </c>
      <c r="B32" s="24">
        <v>2004</v>
      </c>
      <c r="C32" s="21">
        <v>0</v>
      </c>
      <c r="D32">
        <v>91</v>
      </c>
      <c r="E32">
        <f t="shared" si="0"/>
        <v>0</v>
      </c>
      <c r="F32">
        <f t="shared" si="1"/>
        <v>0</v>
      </c>
      <c r="G32">
        <f t="shared" si="2"/>
        <v>0</v>
      </c>
      <c r="H32">
        <f t="shared" si="6"/>
        <v>0</v>
      </c>
      <c r="I32">
        <f t="shared" si="7"/>
        <v>0</v>
      </c>
      <c r="J32">
        <f t="shared" si="8"/>
        <v>0</v>
      </c>
      <c r="K32">
        <f t="shared" si="9"/>
        <v>0</v>
      </c>
      <c r="L32">
        <f t="shared" si="10"/>
        <v>0</v>
      </c>
      <c r="M32">
        <f t="shared" si="11"/>
        <v>0</v>
      </c>
    </row>
    <row r="33" spans="1:13">
      <c r="A33">
        <v>227</v>
      </c>
      <c r="B33" s="24">
        <v>2004</v>
      </c>
      <c r="C33" s="21">
        <v>0</v>
      </c>
      <c r="D33">
        <v>111</v>
      </c>
      <c r="E33">
        <f t="shared" si="0"/>
        <v>0</v>
      </c>
      <c r="F33">
        <f t="shared" si="1"/>
        <v>0</v>
      </c>
      <c r="G33">
        <f t="shared" si="2"/>
        <v>0</v>
      </c>
      <c r="H33">
        <f t="shared" si="6"/>
        <v>0</v>
      </c>
      <c r="I33">
        <f t="shared" si="7"/>
        <v>0</v>
      </c>
      <c r="J33">
        <f t="shared" si="8"/>
        <v>0</v>
      </c>
      <c r="K33" t="str">
        <f t="shared" si="9"/>
        <v>delete</v>
      </c>
      <c r="L33" t="str">
        <f t="shared" si="10"/>
        <v>delete</v>
      </c>
      <c r="M33" t="str">
        <f t="shared" si="11"/>
        <v>delete</v>
      </c>
    </row>
    <row r="34" spans="1:13">
      <c r="A34">
        <v>226</v>
      </c>
      <c r="B34" s="24">
        <v>2004</v>
      </c>
      <c r="C34" s="21">
        <v>0</v>
      </c>
      <c r="D34">
        <v>74</v>
      </c>
      <c r="E34">
        <f t="shared" si="0"/>
        <v>0</v>
      </c>
      <c r="F34">
        <f t="shared" si="1"/>
        <v>0</v>
      </c>
      <c r="G34">
        <f t="shared" si="2"/>
        <v>0</v>
      </c>
      <c r="H34" t="str">
        <f t="shared" si="6"/>
        <v>delete</v>
      </c>
      <c r="I34" t="str">
        <f t="shared" si="7"/>
        <v>delete</v>
      </c>
      <c r="J34" t="str">
        <f t="shared" si="8"/>
        <v>delete</v>
      </c>
      <c r="K34" t="str">
        <f t="shared" si="9"/>
        <v>delete</v>
      </c>
      <c r="L34" t="str">
        <f t="shared" si="10"/>
        <v>delete</v>
      </c>
      <c r="M34" t="str">
        <f t="shared" si="11"/>
        <v>delete</v>
      </c>
    </row>
    <row r="35" spans="1:13">
      <c r="A35">
        <v>225</v>
      </c>
      <c r="B35" s="24">
        <v>2005</v>
      </c>
      <c r="C35" s="21">
        <v>0</v>
      </c>
      <c r="D35">
        <v>17</v>
      </c>
      <c r="E35">
        <f t="shared" si="0"/>
        <v>0</v>
      </c>
      <c r="F35">
        <f t="shared" si="1"/>
        <v>0</v>
      </c>
      <c r="G35">
        <f t="shared" si="2"/>
        <v>0</v>
      </c>
      <c r="H35">
        <f t="shared" si="6"/>
        <v>0</v>
      </c>
      <c r="I35">
        <f t="shared" si="7"/>
        <v>1</v>
      </c>
      <c r="J35">
        <f t="shared" si="8"/>
        <v>0</v>
      </c>
      <c r="K35">
        <f t="shared" si="9"/>
        <v>0</v>
      </c>
      <c r="L35">
        <f t="shared" si="10"/>
        <v>0</v>
      </c>
      <c r="M35">
        <f t="shared" si="11"/>
        <v>0</v>
      </c>
    </row>
    <row r="36" spans="1:13">
      <c r="A36">
        <v>224</v>
      </c>
      <c r="B36" s="24">
        <v>2005</v>
      </c>
      <c r="C36" s="21">
        <v>6.05</v>
      </c>
      <c r="D36">
        <v>148</v>
      </c>
      <c r="E36">
        <f t="shared" si="0"/>
        <v>0</v>
      </c>
      <c r="F36">
        <f t="shared" si="1"/>
        <v>1</v>
      </c>
      <c r="G36">
        <f t="shared" si="2"/>
        <v>0</v>
      </c>
      <c r="H36">
        <f t="shared" si="6"/>
        <v>0</v>
      </c>
      <c r="I36">
        <f t="shared" si="7"/>
        <v>0</v>
      </c>
      <c r="J36">
        <f t="shared" si="8"/>
        <v>0</v>
      </c>
      <c r="K36">
        <f t="shared" si="9"/>
        <v>0</v>
      </c>
      <c r="L36">
        <f t="shared" si="10"/>
        <v>0</v>
      </c>
      <c r="M36">
        <f t="shared" si="11"/>
        <v>0</v>
      </c>
    </row>
    <row r="37" spans="1:13">
      <c r="A37">
        <v>223</v>
      </c>
      <c r="B37" s="24">
        <v>2005</v>
      </c>
      <c r="C37" s="21">
        <v>0</v>
      </c>
      <c r="D37">
        <v>92</v>
      </c>
      <c r="E37">
        <f t="shared" si="0"/>
        <v>0</v>
      </c>
      <c r="F37">
        <f t="shared" si="1"/>
        <v>0</v>
      </c>
      <c r="G37">
        <f t="shared" si="2"/>
        <v>0</v>
      </c>
      <c r="H37">
        <f t="shared" si="6"/>
        <v>0</v>
      </c>
      <c r="I37">
        <f t="shared" si="7"/>
        <v>0</v>
      </c>
      <c r="J37">
        <f t="shared" si="8"/>
        <v>0</v>
      </c>
      <c r="K37">
        <f t="shared" si="9"/>
        <v>0</v>
      </c>
      <c r="L37">
        <f t="shared" si="10"/>
        <v>0</v>
      </c>
      <c r="M37">
        <f t="shared" si="11"/>
        <v>0</v>
      </c>
    </row>
    <row r="38" spans="1:13">
      <c r="A38">
        <v>222</v>
      </c>
      <c r="B38" s="24">
        <v>2005</v>
      </c>
      <c r="C38" s="21">
        <v>0</v>
      </c>
      <c r="D38">
        <v>31</v>
      </c>
      <c r="E38">
        <f t="shared" si="0"/>
        <v>0</v>
      </c>
      <c r="F38">
        <f t="shared" si="1"/>
        <v>0</v>
      </c>
      <c r="G38">
        <f t="shared" si="2"/>
        <v>0</v>
      </c>
      <c r="H38">
        <f t="shared" si="6"/>
        <v>0</v>
      </c>
      <c r="I38">
        <f t="shared" si="7"/>
        <v>0</v>
      </c>
      <c r="J38">
        <f t="shared" si="8"/>
        <v>0</v>
      </c>
      <c r="K38">
        <f t="shared" si="9"/>
        <v>0</v>
      </c>
      <c r="L38">
        <f t="shared" si="10"/>
        <v>0</v>
      </c>
      <c r="M38">
        <f t="shared" si="11"/>
        <v>1</v>
      </c>
    </row>
    <row r="39" spans="1:13">
      <c r="A39">
        <v>221</v>
      </c>
      <c r="B39" s="24">
        <v>2005</v>
      </c>
      <c r="C39" s="21">
        <v>0</v>
      </c>
      <c r="D39">
        <v>312</v>
      </c>
      <c r="E39">
        <f t="shared" si="0"/>
        <v>0</v>
      </c>
      <c r="F39">
        <f t="shared" si="1"/>
        <v>0</v>
      </c>
      <c r="G39">
        <f t="shared" si="2"/>
        <v>0</v>
      </c>
      <c r="H39">
        <f t="shared" si="6"/>
        <v>0</v>
      </c>
      <c r="I39">
        <f t="shared" si="7"/>
        <v>0</v>
      </c>
      <c r="J39">
        <f t="shared" si="8"/>
        <v>1</v>
      </c>
      <c r="K39">
        <f t="shared" si="9"/>
        <v>0</v>
      </c>
      <c r="L39">
        <f t="shared" si="10"/>
        <v>0</v>
      </c>
      <c r="M39">
        <f t="shared" si="11"/>
        <v>0</v>
      </c>
    </row>
    <row r="40" spans="1:13">
      <c r="A40">
        <v>220</v>
      </c>
      <c r="B40" s="24">
        <v>2005</v>
      </c>
      <c r="C40" s="21">
        <v>50.05</v>
      </c>
      <c r="D40">
        <v>187</v>
      </c>
      <c r="E40">
        <f t="shared" si="0"/>
        <v>0</v>
      </c>
      <c r="F40">
        <f t="shared" si="1"/>
        <v>0</v>
      </c>
      <c r="G40">
        <f t="shared" si="2"/>
        <v>1</v>
      </c>
      <c r="H40">
        <f t="shared" si="6"/>
        <v>0</v>
      </c>
      <c r="I40">
        <f t="shared" si="7"/>
        <v>0</v>
      </c>
      <c r="J40">
        <f t="shared" si="8"/>
        <v>0</v>
      </c>
      <c r="K40">
        <f t="shared" si="9"/>
        <v>0</v>
      </c>
      <c r="L40">
        <f t="shared" si="10"/>
        <v>0</v>
      </c>
      <c r="M40">
        <f t="shared" si="11"/>
        <v>1</v>
      </c>
    </row>
    <row r="41" spans="1:13">
      <c r="A41">
        <v>219</v>
      </c>
      <c r="B41" s="24">
        <v>2005</v>
      </c>
      <c r="C41" s="21">
        <v>0</v>
      </c>
      <c r="D41">
        <v>127</v>
      </c>
      <c r="E41">
        <f t="shared" si="0"/>
        <v>0</v>
      </c>
      <c r="F41">
        <f t="shared" si="1"/>
        <v>0</v>
      </c>
      <c r="G41">
        <f t="shared" si="2"/>
        <v>0</v>
      </c>
      <c r="H41">
        <f t="shared" si="6"/>
        <v>0</v>
      </c>
      <c r="I41">
        <f t="shared" si="7"/>
        <v>0</v>
      </c>
      <c r="J41">
        <f t="shared" si="8"/>
        <v>1</v>
      </c>
      <c r="K41">
        <f t="shared" si="9"/>
        <v>0</v>
      </c>
      <c r="L41">
        <f t="shared" si="10"/>
        <v>0</v>
      </c>
      <c r="M41">
        <f t="shared" si="11"/>
        <v>0</v>
      </c>
    </row>
    <row r="42" spans="1:13">
      <c r="A42">
        <v>218</v>
      </c>
      <c r="B42" s="24">
        <v>2005</v>
      </c>
      <c r="C42" s="21">
        <v>70.67</v>
      </c>
      <c r="D42">
        <v>138</v>
      </c>
      <c r="E42">
        <f t="shared" si="0"/>
        <v>0</v>
      </c>
      <c r="F42">
        <f t="shared" si="1"/>
        <v>0</v>
      </c>
      <c r="G42">
        <f t="shared" si="2"/>
        <v>1</v>
      </c>
      <c r="H42">
        <f t="shared" si="6"/>
        <v>0</v>
      </c>
      <c r="I42">
        <f t="shared" si="7"/>
        <v>0</v>
      </c>
      <c r="J42">
        <f t="shared" si="8"/>
        <v>0</v>
      </c>
      <c r="K42">
        <f t="shared" si="9"/>
        <v>0</v>
      </c>
      <c r="L42">
        <f t="shared" si="10"/>
        <v>0</v>
      </c>
      <c r="M42">
        <f t="shared" si="11"/>
        <v>0</v>
      </c>
    </row>
    <row r="43" spans="1:13">
      <c r="A43">
        <v>217</v>
      </c>
      <c r="B43" s="24">
        <v>2005</v>
      </c>
      <c r="C43" s="21">
        <v>0</v>
      </c>
      <c r="D43">
        <v>137</v>
      </c>
      <c r="E43">
        <f t="shared" si="0"/>
        <v>0</v>
      </c>
      <c r="F43">
        <f t="shared" si="1"/>
        <v>0</v>
      </c>
      <c r="G43">
        <f t="shared" si="2"/>
        <v>0</v>
      </c>
      <c r="H43">
        <f t="shared" si="6"/>
        <v>0</v>
      </c>
      <c r="I43">
        <f t="shared" si="7"/>
        <v>0</v>
      </c>
      <c r="J43">
        <f t="shared" si="8"/>
        <v>0</v>
      </c>
      <c r="K43">
        <f t="shared" si="9"/>
        <v>0</v>
      </c>
      <c r="L43">
        <f t="shared" si="10"/>
        <v>0</v>
      </c>
      <c r="M43">
        <f t="shared" si="11"/>
        <v>0</v>
      </c>
    </row>
    <row r="44" spans="1:13">
      <c r="A44">
        <v>216</v>
      </c>
      <c r="B44" s="24">
        <v>2005</v>
      </c>
      <c r="C44" s="21">
        <v>0</v>
      </c>
      <c r="D44">
        <v>115</v>
      </c>
      <c r="E44">
        <f t="shared" si="0"/>
        <v>0</v>
      </c>
      <c r="F44">
        <f t="shared" si="1"/>
        <v>0</v>
      </c>
      <c r="G44">
        <f t="shared" si="2"/>
        <v>0</v>
      </c>
      <c r="H44">
        <f t="shared" si="6"/>
        <v>0</v>
      </c>
      <c r="I44">
        <f t="shared" si="7"/>
        <v>0</v>
      </c>
      <c r="J44">
        <f t="shared" si="8"/>
        <v>0</v>
      </c>
      <c r="K44">
        <f t="shared" si="9"/>
        <v>0</v>
      </c>
      <c r="L44">
        <f t="shared" si="10"/>
        <v>0</v>
      </c>
      <c r="M44">
        <f t="shared" si="11"/>
        <v>0</v>
      </c>
    </row>
    <row r="45" spans="1:13">
      <c r="A45">
        <v>215</v>
      </c>
      <c r="B45" s="24">
        <v>2005</v>
      </c>
      <c r="C45" s="21">
        <v>0</v>
      </c>
      <c r="D45">
        <v>99</v>
      </c>
      <c r="E45">
        <f t="shared" si="0"/>
        <v>0</v>
      </c>
      <c r="F45">
        <f t="shared" si="1"/>
        <v>0</v>
      </c>
      <c r="G45">
        <f t="shared" si="2"/>
        <v>0</v>
      </c>
      <c r="H45">
        <f t="shared" si="6"/>
        <v>0</v>
      </c>
      <c r="I45">
        <f t="shared" si="7"/>
        <v>0</v>
      </c>
      <c r="J45">
        <f t="shared" si="8"/>
        <v>0</v>
      </c>
      <c r="K45">
        <f t="shared" si="9"/>
        <v>0</v>
      </c>
      <c r="L45">
        <f t="shared" si="10"/>
        <v>0</v>
      </c>
      <c r="M45">
        <f t="shared" si="11"/>
        <v>0</v>
      </c>
    </row>
    <row r="46" spans="1:13">
      <c r="A46">
        <v>214</v>
      </c>
      <c r="B46" s="24">
        <v>2005</v>
      </c>
      <c r="C46" s="21">
        <v>0</v>
      </c>
      <c r="D46">
        <v>110</v>
      </c>
      <c r="E46">
        <f t="shared" si="0"/>
        <v>0</v>
      </c>
      <c r="F46">
        <f t="shared" si="1"/>
        <v>0</v>
      </c>
      <c r="G46">
        <f t="shared" si="2"/>
        <v>0</v>
      </c>
      <c r="H46">
        <f t="shared" si="6"/>
        <v>0</v>
      </c>
      <c r="I46">
        <f t="shared" si="7"/>
        <v>0</v>
      </c>
      <c r="J46">
        <f t="shared" si="8"/>
        <v>0</v>
      </c>
      <c r="K46">
        <f t="shared" si="9"/>
        <v>1</v>
      </c>
      <c r="L46">
        <f t="shared" si="10"/>
        <v>0</v>
      </c>
      <c r="M46">
        <f t="shared" si="11"/>
        <v>0</v>
      </c>
    </row>
    <row r="47" spans="1:13">
      <c r="A47">
        <v>213</v>
      </c>
      <c r="B47" s="24">
        <v>2005</v>
      </c>
      <c r="C47" s="21">
        <v>0</v>
      </c>
      <c r="D47">
        <v>105</v>
      </c>
      <c r="E47">
        <f t="shared" si="0"/>
        <v>0</v>
      </c>
      <c r="F47">
        <f t="shared" si="1"/>
        <v>0</v>
      </c>
      <c r="G47">
        <f t="shared" si="2"/>
        <v>0</v>
      </c>
      <c r="H47">
        <f t="shared" si="6"/>
        <v>1</v>
      </c>
      <c r="I47">
        <f t="shared" si="7"/>
        <v>0</v>
      </c>
      <c r="J47">
        <f t="shared" si="8"/>
        <v>0</v>
      </c>
      <c r="K47">
        <f t="shared" si="9"/>
        <v>0</v>
      </c>
      <c r="L47">
        <f t="shared" si="10"/>
        <v>0</v>
      </c>
      <c r="M47">
        <f t="shared" si="11"/>
        <v>0</v>
      </c>
    </row>
    <row r="48" spans="1:13">
      <c r="A48">
        <v>212</v>
      </c>
      <c r="B48" s="24">
        <v>2005</v>
      </c>
      <c r="C48" s="21">
        <v>0.35</v>
      </c>
      <c r="D48">
        <v>82</v>
      </c>
      <c r="E48">
        <f t="shared" si="0"/>
        <v>1</v>
      </c>
      <c r="F48">
        <f t="shared" si="1"/>
        <v>0</v>
      </c>
      <c r="G48">
        <f t="shared" si="2"/>
        <v>0</v>
      </c>
      <c r="H48">
        <f t="shared" si="6"/>
        <v>0</v>
      </c>
      <c r="I48">
        <f t="shared" si="7"/>
        <v>0</v>
      </c>
      <c r="J48">
        <f t="shared" si="8"/>
        <v>0</v>
      </c>
      <c r="K48">
        <f t="shared" si="9"/>
        <v>0</v>
      </c>
      <c r="L48">
        <f t="shared" si="10"/>
        <v>0</v>
      </c>
      <c r="M48">
        <f t="shared" si="11"/>
        <v>0</v>
      </c>
    </row>
    <row r="49" spans="1:13">
      <c r="A49">
        <v>211</v>
      </c>
      <c r="B49" s="24">
        <v>2005</v>
      </c>
      <c r="C49" s="21">
        <v>0</v>
      </c>
      <c r="D49">
        <v>53</v>
      </c>
      <c r="E49">
        <f t="shared" si="0"/>
        <v>0</v>
      </c>
      <c r="F49">
        <f t="shared" si="1"/>
        <v>0</v>
      </c>
      <c r="G49">
        <f t="shared" si="2"/>
        <v>0</v>
      </c>
      <c r="H49">
        <f t="shared" si="6"/>
        <v>0</v>
      </c>
      <c r="I49">
        <f t="shared" si="7"/>
        <v>0</v>
      </c>
      <c r="J49">
        <f t="shared" si="8"/>
        <v>0</v>
      </c>
      <c r="K49">
        <f t="shared" si="9"/>
        <v>1</v>
      </c>
      <c r="L49">
        <f t="shared" si="10"/>
        <v>0</v>
      </c>
      <c r="M49">
        <f t="shared" si="11"/>
        <v>0</v>
      </c>
    </row>
    <row r="50" spans="1:13">
      <c r="A50">
        <v>210</v>
      </c>
      <c r="B50" s="24">
        <v>2005</v>
      </c>
      <c r="C50" s="21">
        <v>0</v>
      </c>
      <c r="D50">
        <v>82</v>
      </c>
      <c r="E50">
        <f t="shared" si="0"/>
        <v>0</v>
      </c>
      <c r="F50">
        <f t="shared" si="1"/>
        <v>0</v>
      </c>
      <c r="G50">
        <f t="shared" si="2"/>
        <v>0</v>
      </c>
      <c r="H50">
        <f t="shared" si="6"/>
        <v>1</v>
      </c>
      <c r="I50">
        <f t="shared" si="7"/>
        <v>0</v>
      </c>
      <c r="J50">
        <f t="shared" si="8"/>
        <v>0</v>
      </c>
      <c r="K50">
        <f t="shared" si="9"/>
        <v>0</v>
      </c>
      <c r="L50">
        <f t="shared" si="10"/>
        <v>0</v>
      </c>
      <c r="M50">
        <f t="shared" si="11"/>
        <v>0</v>
      </c>
    </row>
    <row r="51" spans="1:13">
      <c r="A51">
        <v>209</v>
      </c>
      <c r="B51" s="24">
        <v>2005</v>
      </c>
      <c r="C51" s="21">
        <v>1.35</v>
      </c>
      <c r="D51">
        <v>109</v>
      </c>
      <c r="E51">
        <f t="shared" si="0"/>
        <v>1</v>
      </c>
      <c r="F51">
        <f t="shared" si="1"/>
        <v>0</v>
      </c>
      <c r="G51">
        <f t="shared" si="2"/>
        <v>0</v>
      </c>
      <c r="H51">
        <f t="shared" si="6"/>
        <v>0</v>
      </c>
      <c r="I51">
        <f t="shared" si="7"/>
        <v>0</v>
      </c>
      <c r="J51">
        <f t="shared" si="8"/>
        <v>0</v>
      </c>
      <c r="K51">
        <f t="shared" si="9"/>
        <v>0</v>
      </c>
      <c r="L51">
        <f t="shared" si="10"/>
        <v>0</v>
      </c>
      <c r="M51">
        <f t="shared" si="11"/>
        <v>0</v>
      </c>
    </row>
    <row r="52" spans="1:13">
      <c r="A52">
        <v>208</v>
      </c>
      <c r="B52" s="24">
        <v>2005</v>
      </c>
      <c r="C52" s="21">
        <v>0</v>
      </c>
      <c r="D52">
        <v>104</v>
      </c>
      <c r="E52">
        <f t="shared" si="0"/>
        <v>0</v>
      </c>
      <c r="F52">
        <f t="shared" si="1"/>
        <v>0</v>
      </c>
      <c r="G52">
        <f t="shared" si="2"/>
        <v>0</v>
      </c>
      <c r="H52">
        <f t="shared" si="6"/>
        <v>0</v>
      </c>
      <c r="I52">
        <f t="shared" si="7"/>
        <v>0</v>
      </c>
      <c r="J52">
        <f t="shared" si="8"/>
        <v>0</v>
      </c>
      <c r="K52">
        <f t="shared" si="9"/>
        <v>0</v>
      </c>
      <c r="L52">
        <f t="shared" si="10"/>
        <v>0</v>
      </c>
      <c r="M52">
        <f t="shared" si="11"/>
        <v>0</v>
      </c>
    </row>
    <row r="53" spans="1:13">
      <c r="A53">
        <v>207</v>
      </c>
      <c r="B53" s="24">
        <v>2005</v>
      </c>
      <c r="C53" s="21">
        <v>0</v>
      </c>
      <c r="D53">
        <v>112</v>
      </c>
      <c r="E53">
        <f t="shared" si="0"/>
        <v>0</v>
      </c>
      <c r="F53">
        <f t="shared" si="1"/>
        <v>0</v>
      </c>
      <c r="G53">
        <f t="shared" si="2"/>
        <v>0</v>
      </c>
      <c r="H53">
        <f t="shared" si="6"/>
        <v>0</v>
      </c>
      <c r="I53">
        <f t="shared" si="7"/>
        <v>0</v>
      </c>
      <c r="J53">
        <f t="shared" si="8"/>
        <v>0</v>
      </c>
      <c r="K53">
        <f t="shared" si="9"/>
        <v>0</v>
      </c>
      <c r="L53">
        <f t="shared" si="10"/>
        <v>0</v>
      </c>
      <c r="M53">
        <f t="shared" si="11"/>
        <v>0</v>
      </c>
    </row>
    <row r="54" spans="1:13">
      <c r="A54">
        <v>206</v>
      </c>
      <c r="B54" s="24">
        <v>2005</v>
      </c>
      <c r="C54" s="21">
        <v>0</v>
      </c>
      <c r="D54">
        <v>127</v>
      </c>
      <c r="E54">
        <f t="shared" si="0"/>
        <v>0</v>
      </c>
      <c r="F54">
        <f t="shared" si="1"/>
        <v>0</v>
      </c>
      <c r="G54">
        <f t="shared" si="2"/>
        <v>0</v>
      </c>
      <c r="H54">
        <f t="shared" si="6"/>
        <v>0</v>
      </c>
      <c r="I54">
        <f t="shared" si="7"/>
        <v>0</v>
      </c>
      <c r="J54">
        <f t="shared" si="8"/>
        <v>0</v>
      </c>
      <c r="K54">
        <f t="shared" si="9"/>
        <v>1</v>
      </c>
      <c r="L54">
        <f t="shared" si="10"/>
        <v>0</v>
      </c>
      <c r="M54">
        <f t="shared" si="11"/>
        <v>0</v>
      </c>
    </row>
    <row r="55" spans="1:13">
      <c r="A55">
        <v>205</v>
      </c>
      <c r="B55" s="24">
        <v>2005</v>
      </c>
      <c r="C55" s="21">
        <v>0</v>
      </c>
      <c r="D55">
        <v>56</v>
      </c>
      <c r="E55">
        <f t="shared" si="0"/>
        <v>0</v>
      </c>
      <c r="F55">
        <f t="shared" si="1"/>
        <v>0</v>
      </c>
      <c r="G55">
        <f t="shared" si="2"/>
        <v>0</v>
      </c>
      <c r="H55">
        <f t="shared" si="6"/>
        <v>1</v>
      </c>
      <c r="I55">
        <f t="shared" si="7"/>
        <v>0</v>
      </c>
      <c r="J55">
        <f t="shared" si="8"/>
        <v>0</v>
      </c>
      <c r="K55">
        <f t="shared" si="9"/>
        <v>0</v>
      </c>
      <c r="L55">
        <f t="shared" si="10"/>
        <v>0</v>
      </c>
      <c r="M55">
        <f t="shared" si="11"/>
        <v>0</v>
      </c>
    </row>
    <row r="56" spans="1:13">
      <c r="A56">
        <v>204</v>
      </c>
      <c r="B56" s="24">
        <v>2005</v>
      </c>
      <c r="C56" s="21">
        <v>0.55000000000000004</v>
      </c>
      <c r="D56">
        <v>339</v>
      </c>
      <c r="E56">
        <f t="shared" si="0"/>
        <v>1</v>
      </c>
      <c r="F56">
        <f t="shared" si="1"/>
        <v>0</v>
      </c>
      <c r="G56">
        <f t="shared" si="2"/>
        <v>0</v>
      </c>
      <c r="H56">
        <f t="shared" si="6"/>
        <v>0</v>
      </c>
      <c r="I56">
        <f t="shared" si="7"/>
        <v>0</v>
      </c>
      <c r="J56">
        <f t="shared" si="8"/>
        <v>0</v>
      </c>
      <c r="K56">
        <f t="shared" si="9"/>
        <v>0</v>
      </c>
      <c r="L56">
        <f t="shared" si="10"/>
        <v>0</v>
      </c>
      <c r="M56">
        <f t="shared" si="11"/>
        <v>0</v>
      </c>
    </row>
    <row r="57" spans="1:13">
      <c r="A57">
        <v>203</v>
      </c>
      <c r="B57" s="24">
        <v>2005</v>
      </c>
      <c r="C57" s="21">
        <v>0</v>
      </c>
      <c r="D57">
        <v>331</v>
      </c>
      <c r="E57">
        <f t="shared" si="0"/>
        <v>0</v>
      </c>
      <c r="F57">
        <f t="shared" si="1"/>
        <v>0</v>
      </c>
      <c r="G57">
        <f t="shared" si="2"/>
        <v>0</v>
      </c>
      <c r="H57">
        <f t="shared" si="6"/>
        <v>0</v>
      </c>
      <c r="I57">
        <f t="shared" si="7"/>
        <v>0</v>
      </c>
      <c r="J57">
        <f t="shared" si="8"/>
        <v>0</v>
      </c>
      <c r="K57">
        <f t="shared" si="9"/>
        <v>0</v>
      </c>
      <c r="L57">
        <f t="shared" si="10"/>
        <v>0</v>
      </c>
      <c r="M57">
        <f t="shared" si="11"/>
        <v>0</v>
      </c>
    </row>
    <row r="58" spans="1:13">
      <c r="A58">
        <v>202</v>
      </c>
      <c r="B58" s="24">
        <v>2005</v>
      </c>
      <c r="C58" s="21">
        <v>0</v>
      </c>
      <c r="D58">
        <v>99</v>
      </c>
      <c r="E58">
        <f t="shared" si="0"/>
        <v>0</v>
      </c>
      <c r="F58">
        <f t="shared" si="1"/>
        <v>0</v>
      </c>
      <c r="G58">
        <f t="shared" si="2"/>
        <v>0</v>
      </c>
      <c r="H58">
        <f t="shared" si="6"/>
        <v>0</v>
      </c>
      <c r="I58">
        <f t="shared" si="7"/>
        <v>0</v>
      </c>
      <c r="J58">
        <f t="shared" si="8"/>
        <v>0</v>
      </c>
      <c r="K58">
        <f t="shared" si="9"/>
        <v>0</v>
      </c>
      <c r="L58">
        <f t="shared" si="10"/>
        <v>0</v>
      </c>
      <c r="M58">
        <f t="shared" si="11"/>
        <v>0</v>
      </c>
    </row>
    <row r="59" spans="1:13">
      <c r="A59">
        <v>201</v>
      </c>
      <c r="B59" s="24">
        <v>2005</v>
      </c>
      <c r="C59" s="21">
        <v>0</v>
      </c>
      <c r="D59">
        <v>83</v>
      </c>
      <c r="E59">
        <f t="shared" si="0"/>
        <v>0</v>
      </c>
      <c r="F59">
        <f t="shared" si="1"/>
        <v>0</v>
      </c>
      <c r="G59">
        <f t="shared" si="2"/>
        <v>0</v>
      </c>
      <c r="H59">
        <f t="shared" si="6"/>
        <v>0</v>
      </c>
      <c r="I59">
        <f t="shared" si="7"/>
        <v>0</v>
      </c>
      <c r="J59">
        <f t="shared" si="8"/>
        <v>0</v>
      </c>
      <c r="K59">
        <f t="shared" si="9"/>
        <v>0</v>
      </c>
      <c r="L59">
        <f t="shared" si="10"/>
        <v>0</v>
      </c>
      <c r="M59">
        <f t="shared" si="11"/>
        <v>0</v>
      </c>
    </row>
    <row r="60" spans="1:13">
      <c r="A60">
        <v>200</v>
      </c>
      <c r="B60" s="24">
        <v>2005</v>
      </c>
      <c r="C60" s="21">
        <v>0</v>
      </c>
      <c r="D60">
        <v>85</v>
      </c>
      <c r="E60">
        <f t="shared" si="0"/>
        <v>0</v>
      </c>
      <c r="F60">
        <f t="shared" si="1"/>
        <v>0</v>
      </c>
      <c r="G60">
        <f t="shared" si="2"/>
        <v>0</v>
      </c>
      <c r="H60">
        <f t="shared" si="6"/>
        <v>0</v>
      </c>
      <c r="I60">
        <f t="shared" si="7"/>
        <v>0</v>
      </c>
      <c r="J60">
        <f t="shared" si="8"/>
        <v>0</v>
      </c>
      <c r="K60">
        <f t="shared" si="9"/>
        <v>0</v>
      </c>
      <c r="L60">
        <f t="shared" si="10"/>
        <v>0</v>
      </c>
      <c r="M60">
        <f t="shared" si="11"/>
        <v>0</v>
      </c>
    </row>
    <row r="61" spans="1:13">
      <c r="A61">
        <v>199</v>
      </c>
      <c r="B61" s="24">
        <v>2005</v>
      </c>
      <c r="C61" s="21">
        <v>0</v>
      </c>
      <c r="D61">
        <v>84</v>
      </c>
      <c r="E61">
        <f t="shared" si="0"/>
        <v>0</v>
      </c>
      <c r="F61">
        <f t="shared" si="1"/>
        <v>0</v>
      </c>
      <c r="G61">
        <f t="shared" si="2"/>
        <v>0</v>
      </c>
      <c r="H61">
        <f t="shared" si="6"/>
        <v>0</v>
      </c>
      <c r="I61">
        <f t="shared" si="7"/>
        <v>0</v>
      </c>
      <c r="J61">
        <f t="shared" si="8"/>
        <v>0</v>
      </c>
      <c r="K61">
        <f t="shared" si="9"/>
        <v>0</v>
      </c>
      <c r="L61">
        <f t="shared" si="10"/>
        <v>0</v>
      </c>
      <c r="M61">
        <f t="shared" si="11"/>
        <v>0</v>
      </c>
    </row>
    <row r="62" spans="1:13">
      <c r="A62">
        <v>198</v>
      </c>
      <c r="B62" s="24">
        <v>2005</v>
      </c>
      <c r="C62" s="21">
        <v>0</v>
      </c>
      <c r="D62">
        <v>12</v>
      </c>
      <c r="E62">
        <f t="shared" si="0"/>
        <v>0</v>
      </c>
      <c r="F62">
        <f t="shared" si="1"/>
        <v>0</v>
      </c>
      <c r="G62">
        <f t="shared" si="2"/>
        <v>0</v>
      </c>
      <c r="H62">
        <f t="shared" si="6"/>
        <v>0</v>
      </c>
      <c r="I62">
        <f t="shared" si="7"/>
        <v>0</v>
      </c>
      <c r="J62">
        <f t="shared" si="8"/>
        <v>0</v>
      </c>
      <c r="K62">
        <f t="shared" si="9"/>
        <v>0</v>
      </c>
      <c r="L62">
        <f t="shared" si="10"/>
        <v>0</v>
      </c>
      <c r="M62">
        <f t="shared" si="11"/>
        <v>0</v>
      </c>
    </row>
    <row r="63" spans="1:13">
      <c r="A63">
        <v>197</v>
      </c>
      <c r="B63" s="24">
        <v>2005</v>
      </c>
      <c r="C63" s="21">
        <v>0</v>
      </c>
      <c r="D63">
        <v>311</v>
      </c>
      <c r="E63">
        <f t="shared" si="0"/>
        <v>0</v>
      </c>
      <c r="F63">
        <f t="shared" si="1"/>
        <v>0</v>
      </c>
      <c r="G63">
        <f t="shared" si="2"/>
        <v>0</v>
      </c>
      <c r="H63">
        <f t="shared" si="6"/>
        <v>0</v>
      </c>
      <c r="I63">
        <f t="shared" si="7"/>
        <v>0</v>
      </c>
      <c r="J63">
        <f t="shared" si="8"/>
        <v>0</v>
      </c>
      <c r="K63">
        <f t="shared" si="9"/>
        <v>0</v>
      </c>
      <c r="L63">
        <f t="shared" si="10"/>
        <v>0</v>
      </c>
      <c r="M63">
        <f t="shared" si="11"/>
        <v>0</v>
      </c>
    </row>
    <row r="64" spans="1:13">
      <c r="A64">
        <v>196</v>
      </c>
      <c r="B64" s="24">
        <v>2005</v>
      </c>
      <c r="C64" s="21">
        <v>0</v>
      </c>
      <c r="D64">
        <v>45</v>
      </c>
      <c r="E64">
        <f t="shared" si="0"/>
        <v>0</v>
      </c>
      <c r="F64">
        <f t="shared" si="1"/>
        <v>0</v>
      </c>
      <c r="G64">
        <f t="shared" si="2"/>
        <v>0</v>
      </c>
      <c r="H64">
        <f t="shared" si="6"/>
        <v>0</v>
      </c>
      <c r="I64">
        <f t="shared" si="7"/>
        <v>0</v>
      </c>
      <c r="J64">
        <f t="shared" si="8"/>
        <v>0</v>
      </c>
      <c r="K64">
        <f t="shared" si="9"/>
        <v>0</v>
      </c>
      <c r="L64">
        <f t="shared" si="10"/>
        <v>0</v>
      </c>
      <c r="M64">
        <f t="shared" si="11"/>
        <v>0</v>
      </c>
    </row>
    <row r="65" spans="1:13">
      <c r="A65">
        <v>195</v>
      </c>
      <c r="B65" s="24">
        <v>2005</v>
      </c>
      <c r="C65" s="21">
        <v>0</v>
      </c>
      <c r="D65">
        <v>95</v>
      </c>
      <c r="E65">
        <f t="shared" si="0"/>
        <v>0</v>
      </c>
      <c r="F65">
        <f t="shared" si="1"/>
        <v>0</v>
      </c>
      <c r="G65">
        <f t="shared" si="2"/>
        <v>0</v>
      </c>
      <c r="H65">
        <f t="shared" si="6"/>
        <v>0</v>
      </c>
      <c r="I65">
        <f t="shared" si="7"/>
        <v>0</v>
      </c>
      <c r="J65">
        <f t="shared" si="8"/>
        <v>0</v>
      </c>
      <c r="K65" t="str">
        <f t="shared" si="9"/>
        <v>delete</v>
      </c>
      <c r="L65" t="str">
        <f t="shared" si="10"/>
        <v>delete</v>
      </c>
      <c r="M65" t="str">
        <f t="shared" si="11"/>
        <v>delete</v>
      </c>
    </row>
    <row r="66" spans="1:13">
      <c r="A66">
        <v>194</v>
      </c>
      <c r="B66" s="24">
        <v>2005</v>
      </c>
      <c r="C66" s="21">
        <v>0</v>
      </c>
      <c r="D66">
        <v>103</v>
      </c>
      <c r="E66">
        <f t="shared" ref="E66:E129" si="12">IF(F66=0,IF(G66=0,IF(C66&gt;0,1,0),0),0)</f>
        <v>0</v>
      </c>
      <c r="F66">
        <f t="shared" ref="F66:F129" si="13">IF(G66=0,IF(C66&gt;4,1,0),0)</f>
        <v>0</v>
      </c>
      <c r="G66">
        <f t="shared" ref="G66:G129" si="14">IF(C66&gt;8,1,0)</f>
        <v>0</v>
      </c>
      <c r="H66" t="str">
        <f t="shared" si="6"/>
        <v>delete</v>
      </c>
      <c r="I66" t="str">
        <f t="shared" si="7"/>
        <v>delete</v>
      </c>
      <c r="J66" t="str">
        <f t="shared" si="8"/>
        <v>delete</v>
      </c>
      <c r="K66" t="str">
        <f t="shared" si="9"/>
        <v>delete</v>
      </c>
      <c r="L66" t="str">
        <f t="shared" si="10"/>
        <v>delete</v>
      </c>
      <c r="M66" t="str">
        <f t="shared" si="11"/>
        <v>delete</v>
      </c>
    </row>
    <row r="67" spans="1:13">
      <c r="A67">
        <v>193</v>
      </c>
      <c r="B67" s="24">
        <v>2006</v>
      </c>
      <c r="C67" s="21">
        <v>0</v>
      </c>
      <c r="D67">
        <v>80</v>
      </c>
      <c r="E67">
        <f t="shared" si="12"/>
        <v>0</v>
      </c>
      <c r="F67">
        <f t="shared" si="13"/>
        <v>0</v>
      </c>
      <c r="G67">
        <f t="shared" si="14"/>
        <v>0</v>
      </c>
      <c r="H67">
        <f t="shared" ref="H67:H130" si="15">IF($B68=$B67,E68,"delete")</f>
        <v>0</v>
      </c>
      <c r="I67">
        <f t="shared" ref="I67:I130" si="16">IF($B68=$B67,F68,"delete")</f>
        <v>0</v>
      </c>
      <c r="J67">
        <f t="shared" ref="J67:J130" si="17">IF($B68=$B67,G68,"delete")</f>
        <v>0</v>
      </c>
      <c r="K67">
        <f t="shared" ref="K67:K130" si="18">IF($B69=$B67,E69,"delete")</f>
        <v>0</v>
      </c>
      <c r="L67">
        <f t="shared" ref="L67:L130" si="19">IF($B69=$B67,F69,"delete")</f>
        <v>0</v>
      </c>
      <c r="M67">
        <f t="shared" ref="M67:M130" si="20">IF($B69=$B67,G69,"delete")</f>
        <v>1</v>
      </c>
    </row>
    <row r="68" spans="1:13">
      <c r="A68">
        <v>192</v>
      </c>
      <c r="B68" s="24">
        <v>2006</v>
      </c>
      <c r="C68" s="21">
        <v>0</v>
      </c>
      <c r="D68">
        <v>114</v>
      </c>
      <c r="E68">
        <f t="shared" si="12"/>
        <v>0</v>
      </c>
      <c r="F68">
        <f t="shared" si="13"/>
        <v>0</v>
      </c>
      <c r="G68">
        <f t="shared" si="14"/>
        <v>0</v>
      </c>
      <c r="H68">
        <f t="shared" si="15"/>
        <v>0</v>
      </c>
      <c r="I68">
        <f t="shared" si="16"/>
        <v>0</v>
      </c>
      <c r="J68">
        <f t="shared" si="17"/>
        <v>1</v>
      </c>
      <c r="K68">
        <f t="shared" si="18"/>
        <v>0</v>
      </c>
      <c r="L68">
        <f t="shared" si="19"/>
        <v>0</v>
      </c>
      <c r="M68">
        <f t="shared" si="20"/>
        <v>1</v>
      </c>
    </row>
    <row r="69" spans="1:13">
      <c r="A69">
        <v>191</v>
      </c>
      <c r="B69" s="24">
        <v>2006</v>
      </c>
      <c r="C69" s="21">
        <v>14.3</v>
      </c>
      <c r="D69" t="s">
        <v>61</v>
      </c>
      <c r="E69">
        <f t="shared" si="12"/>
        <v>0</v>
      </c>
      <c r="F69">
        <f t="shared" si="13"/>
        <v>0</v>
      </c>
      <c r="G69">
        <f t="shared" si="14"/>
        <v>1</v>
      </c>
      <c r="H69">
        <f t="shared" si="15"/>
        <v>0</v>
      </c>
      <c r="I69">
        <f t="shared" si="16"/>
        <v>0</v>
      </c>
      <c r="J69">
        <f t="shared" si="17"/>
        <v>1</v>
      </c>
      <c r="K69">
        <f t="shared" si="18"/>
        <v>0</v>
      </c>
      <c r="L69">
        <f t="shared" si="19"/>
        <v>0</v>
      </c>
      <c r="M69">
        <f t="shared" si="20"/>
        <v>0</v>
      </c>
    </row>
    <row r="70" spans="1:13">
      <c r="A70">
        <v>190</v>
      </c>
      <c r="B70" s="24">
        <v>2006</v>
      </c>
      <c r="C70" s="21">
        <v>12.05</v>
      </c>
      <c r="D70">
        <v>130</v>
      </c>
      <c r="E70">
        <f t="shared" si="12"/>
        <v>0</v>
      </c>
      <c r="F70">
        <f t="shared" si="13"/>
        <v>0</v>
      </c>
      <c r="G70">
        <f t="shared" si="14"/>
        <v>1</v>
      </c>
      <c r="H70">
        <f t="shared" si="15"/>
        <v>0</v>
      </c>
      <c r="I70">
        <f t="shared" si="16"/>
        <v>0</v>
      </c>
      <c r="J70">
        <f t="shared" si="17"/>
        <v>0</v>
      </c>
      <c r="K70">
        <f t="shared" si="18"/>
        <v>0</v>
      </c>
      <c r="L70">
        <f t="shared" si="19"/>
        <v>0</v>
      </c>
      <c r="M70">
        <f t="shared" si="20"/>
        <v>0</v>
      </c>
    </row>
    <row r="71" spans="1:13">
      <c r="A71">
        <v>189</v>
      </c>
      <c r="B71" s="24">
        <v>2006</v>
      </c>
      <c r="C71" s="21">
        <v>0</v>
      </c>
      <c r="D71">
        <v>65</v>
      </c>
      <c r="E71">
        <f t="shared" si="12"/>
        <v>0</v>
      </c>
      <c r="F71">
        <f t="shared" si="13"/>
        <v>0</v>
      </c>
      <c r="G71">
        <f t="shared" si="14"/>
        <v>0</v>
      </c>
      <c r="H71">
        <f t="shared" si="15"/>
        <v>0</v>
      </c>
      <c r="I71">
        <f t="shared" si="16"/>
        <v>0</v>
      </c>
      <c r="J71">
        <f t="shared" si="17"/>
        <v>0</v>
      </c>
      <c r="K71">
        <f t="shared" si="18"/>
        <v>0</v>
      </c>
      <c r="L71">
        <f t="shared" si="19"/>
        <v>0</v>
      </c>
      <c r="M71">
        <f t="shared" si="20"/>
        <v>0</v>
      </c>
    </row>
    <row r="72" spans="1:13">
      <c r="A72">
        <v>188</v>
      </c>
      <c r="B72" s="24">
        <v>2006</v>
      </c>
      <c r="C72" s="21">
        <v>0</v>
      </c>
      <c r="D72">
        <v>35</v>
      </c>
      <c r="E72">
        <f t="shared" si="12"/>
        <v>0</v>
      </c>
      <c r="F72">
        <f t="shared" si="13"/>
        <v>0</v>
      </c>
      <c r="G72">
        <f t="shared" si="14"/>
        <v>0</v>
      </c>
      <c r="H72">
        <f t="shared" si="15"/>
        <v>0</v>
      </c>
      <c r="I72">
        <f t="shared" si="16"/>
        <v>0</v>
      </c>
      <c r="J72">
        <f t="shared" si="17"/>
        <v>0</v>
      </c>
      <c r="K72">
        <f t="shared" si="18"/>
        <v>0</v>
      </c>
      <c r="L72">
        <f t="shared" si="19"/>
        <v>0</v>
      </c>
      <c r="M72">
        <f t="shared" si="20"/>
        <v>0</v>
      </c>
    </row>
    <row r="73" spans="1:13">
      <c r="A73">
        <v>187</v>
      </c>
      <c r="B73" s="24">
        <v>2006</v>
      </c>
      <c r="C73" s="21">
        <v>0</v>
      </c>
      <c r="D73">
        <v>13</v>
      </c>
      <c r="E73">
        <f t="shared" si="12"/>
        <v>0</v>
      </c>
      <c r="F73">
        <f t="shared" si="13"/>
        <v>0</v>
      </c>
      <c r="G73">
        <f t="shared" si="14"/>
        <v>0</v>
      </c>
      <c r="H73">
        <f t="shared" si="15"/>
        <v>0</v>
      </c>
      <c r="I73">
        <f t="shared" si="16"/>
        <v>0</v>
      </c>
      <c r="J73">
        <f t="shared" si="17"/>
        <v>0</v>
      </c>
      <c r="K73">
        <f t="shared" si="18"/>
        <v>0</v>
      </c>
      <c r="L73">
        <f t="shared" si="19"/>
        <v>0</v>
      </c>
      <c r="M73">
        <f t="shared" si="20"/>
        <v>0</v>
      </c>
    </row>
    <row r="74" spans="1:13">
      <c r="A74">
        <v>186</v>
      </c>
      <c r="B74" s="24">
        <v>2006</v>
      </c>
      <c r="C74" s="21">
        <v>0</v>
      </c>
      <c r="D74">
        <v>133</v>
      </c>
      <c r="E74">
        <f t="shared" si="12"/>
        <v>0</v>
      </c>
      <c r="F74">
        <f t="shared" si="13"/>
        <v>0</v>
      </c>
      <c r="G74">
        <f t="shared" si="14"/>
        <v>0</v>
      </c>
      <c r="H74">
        <f t="shared" si="15"/>
        <v>0</v>
      </c>
      <c r="I74">
        <f t="shared" si="16"/>
        <v>0</v>
      </c>
      <c r="J74">
        <f t="shared" si="17"/>
        <v>0</v>
      </c>
      <c r="K74">
        <f t="shared" si="18"/>
        <v>0</v>
      </c>
      <c r="L74">
        <f t="shared" si="19"/>
        <v>0</v>
      </c>
      <c r="M74">
        <f t="shared" si="20"/>
        <v>0</v>
      </c>
    </row>
    <row r="75" spans="1:13">
      <c r="A75">
        <v>185</v>
      </c>
      <c r="B75" s="24">
        <v>2006</v>
      </c>
      <c r="C75" s="21">
        <v>0</v>
      </c>
      <c r="D75">
        <v>101</v>
      </c>
      <c r="E75">
        <f t="shared" si="12"/>
        <v>0</v>
      </c>
      <c r="F75">
        <f t="shared" si="13"/>
        <v>0</v>
      </c>
      <c r="G75">
        <f t="shared" si="14"/>
        <v>0</v>
      </c>
      <c r="H75">
        <f t="shared" si="15"/>
        <v>0</v>
      </c>
      <c r="I75">
        <f t="shared" si="16"/>
        <v>0</v>
      </c>
      <c r="J75">
        <f t="shared" si="17"/>
        <v>0</v>
      </c>
      <c r="K75">
        <f t="shared" si="18"/>
        <v>1</v>
      </c>
      <c r="L75">
        <f t="shared" si="19"/>
        <v>0</v>
      </c>
      <c r="M75">
        <f t="shared" si="20"/>
        <v>0</v>
      </c>
    </row>
    <row r="76" spans="1:13">
      <c r="A76">
        <v>184</v>
      </c>
      <c r="B76" s="24">
        <v>2006</v>
      </c>
      <c r="C76" s="21">
        <v>0</v>
      </c>
      <c r="D76">
        <v>115</v>
      </c>
      <c r="E76">
        <f t="shared" si="12"/>
        <v>0</v>
      </c>
      <c r="F76">
        <f t="shared" si="13"/>
        <v>0</v>
      </c>
      <c r="G76">
        <f t="shared" si="14"/>
        <v>0</v>
      </c>
      <c r="H76">
        <f t="shared" si="15"/>
        <v>1</v>
      </c>
      <c r="I76">
        <f t="shared" si="16"/>
        <v>0</v>
      </c>
      <c r="J76">
        <f t="shared" si="17"/>
        <v>0</v>
      </c>
      <c r="K76">
        <f t="shared" si="18"/>
        <v>0</v>
      </c>
      <c r="L76">
        <f t="shared" si="19"/>
        <v>0</v>
      </c>
      <c r="M76">
        <f t="shared" si="20"/>
        <v>0</v>
      </c>
    </row>
    <row r="77" spans="1:13">
      <c r="A77">
        <v>183</v>
      </c>
      <c r="B77" s="24">
        <v>2006</v>
      </c>
      <c r="C77" s="21">
        <v>1.05</v>
      </c>
      <c r="D77">
        <v>124</v>
      </c>
      <c r="E77">
        <f t="shared" si="12"/>
        <v>1</v>
      </c>
      <c r="F77">
        <f t="shared" si="13"/>
        <v>0</v>
      </c>
      <c r="G77">
        <f t="shared" si="14"/>
        <v>0</v>
      </c>
      <c r="H77">
        <f t="shared" si="15"/>
        <v>0</v>
      </c>
      <c r="I77">
        <f t="shared" si="16"/>
        <v>0</v>
      </c>
      <c r="J77">
        <f t="shared" si="17"/>
        <v>0</v>
      </c>
      <c r="K77">
        <f t="shared" si="18"/>
        <v>0</v>
      </c>
      <c r="L77">
        <f t="shared" si="19"/>
        <v>0</v>
      </c>
      <c r="M77">
        <f t="shared" si="20"/>
        <v>0</v>
      </c>
    </row>
    <row r="78" spans="1:13">
      <c r="A78">
        <v>182</v>
      </c>
      <c r="B78" s="24">
        <v>2006</v>
      </c>
      <c r="C78" s="21">
        <v>0</v>
      </c>
      <c r="D78">
        <v>133</v>
      </c>
      <c r="E78">
        <f t="shared" si="12"/>
        <v>0</v>
      </c>
      <c r="F78">
        <f t="shared" si="13"/>
        <v>0</v>
      </c>
      <c r="G78">
        <f t="shared" si="14"/>
        <v>0</v>
      </c>
      <c r="H78">
        <f t="shared" si="15"/>
        <v>0</v>
      </c>
      <c r="I78">
        <f t="shared" si="16"/>
        <v>0</v>
      </c>
      <c r="J78">
        <f t="shared" si="17"/>
        <v>0</v>
      </c>
      <c r="K78">
        <f t="shared" si="18"/>
        <v>0</v>
      </c>
      <c r="L78">
        <f t="shared" si="19"/>
        <v>0</v>
      </c>
      <c r="M78">
        <f t="shared" si="20"/>
        <v>0</v>
      </c>
    </row>
    <row r="79" spans="1:13">
      <c r="A79">
        <v>181</v>
      </c>
      <c r="B79" s="24">
        <v>2006</v>
      </c>
      <c r="C79" s="21">
        <v>0</v>
      </c>
      <c r="D79">
        <v>90</v>
      </c>
      <c r="E79">
        <f t="shared" si="12"/>
        <v>0</v>
      </c>
      <c r="F79">
        <f t="shared" si="13"/>
        <v>0</v>
      </c>
      <c r="G79">
        <f t="shared" si="14"/>
        <v>0</v>
      </c>
      <c r="H79">
        <f t="shared" si="15"/>
        <v>0</v>
      </c>
      <c r="I79">
        <f t="shared" si="16"/>
        <v>0</v>
      </c>
      <c r="J79">
        <f t="shared" si="17"/>
        <v>0</v>
      </c>
      <c r="K79">
        <f t="shared" si="18"/>
        <v>0</v>
      </c>
      <c r="L79">
        <f t="shared" si="19"/>
        <v>0</v>
      </c>
      <c r="M79">
        <f t="shared" si="20"/>
        <v>0</v>
      </c>
    </row>
    <row r="80" spans="1:13">
      <c r="A80">
        <v>180</v>
      </c>
      <c r="B80" s="24">
        <v>2006</v>
      </c>
      <c r="C80" s="21">
        <v>0</v>
      </c>
      <c r="D80">
        <v>92</v>
      </c>
      <c r="E80">
        <f t="shared" si="12"/>
        <v>0</v>
      </c>
      <c r="F80">
        <f t="shared" si="13"/>
        <v>0</v>
      </c>
      <c r="G80">
        <f t="shared" si="14"/>
        <v>0</v>
      </c>
      <c r="H80">
        <f t="shared" si="15"/>
        <v>0</v>
      </c>
      <c r="I80">
        <f t="shared" si="16"/>
        <v>0</v>
      </c>
      <c r="J80">
        <f t="shared" si="17"/>
        <v>0</v>
      </c>
      <c r="K80">
        <f t="shared" si="18"/>
        <v>0</v>
      </c>
      <c r="L80">
        <f t="shared" si="19"/>
        <v>0</v>
      </c>
      <c r="M80">
        <f t="shared" si="20"/>
        <v>0</v>
      </c>
    </row>
    <row r="81" spans="1:13">
      <c r="A81">
        <v>179</v>
      </c>
      <c r="B81" s="24">
        <v>2006</v>
      </c>
      <c r="C81" s="21">
        <v>0</v>
      </c>
      <c r="D81">
        <v>78</v>
      </c>
      <c r="E81">
        <f t="shared" si="12"/>
        <v>0</v>
      </c>
      <c r="F81">
        <f t="shared" si="13"/>
        <v>0</v>
      </c>
      <c r="G81">
        <f t="shared" si="14"/>
        <v>0</v>
      </c>
      <c r="H81">
        <f t="shared" si="15"/>
        <v>0</v>
      </c>
      <c r="I81">
        <f t="shared" si="16"/>
        <v>0</v>
      </c>
      <c r="J81">
        <f t="shared" si="17"/>
        <v>0</v>
      </c>
      <c r="K81">
        <f t="shared" si="18"/>
        <v>0</v>
      </c>
      <c r="L81">
        <f t="shared" si="19"/>
        <v>1</v>
      </c>
      <c r="M81">
        <f t="shared" si="20"/>
        <v>0</v>
      </c>
    </row>
    <row r="82" spans="1:13">
      <c r="A82">
        <v>178</v>
      </c>
      <c r="B82" s="24">
        <v>2006</v>
      </c>
      <c r="C82" s="21">
        <v>0</v>
      </c>
      <c r="D82">
        <v>95</v>
      </c>
      <c r="E82">
        <f t="shared" si="12"/>
        <v>0</v>
      </c>
      <c r="F82">
        <f t="shared" si="13"/>
        <v>0</v>
      </c>
      <c r="G82">
        <f t="shared" si="14"/>
        <v>0</v>
      </c>
      <c r="H82">
        <f t="shared" si="15"/>
        <v>0</v>
      </c>
      <c r="I82">
        <f t="shared" si="16"/>
        <v>1</v>
      </c>
      <c r="J82">
        <f t="shared" si="17"/>
        <v>0</v>
      </c>
      <c r="K82">
        <f t="shared" si="18"/>
        <v>0</v>
      </c>
      <c r="L82">
        <f t="shared" si="19"/>
        <v>0</v>
      </c>
      <c r="M82">
        <f t="shared" si="20"/>
        <v>0</v>
      </c>
    </row>
    <row r="83" spans="1:13">
      <c r="A83">
        <v>177</v>
      </c>
      <c r="B83" s="24">
        <v>2006</v>
      </c>
      <c r="C83" s="21">
        <v>4.7</v>
      </c>
      <c r="D83">
        <v>110</v>
      </c>
      <c r="E83">
        <f t="shared" si="12"/>
        <v>0</v>
      </c>
      <c r="F83">
        <f t="shared" si="13"/>
        <v>1</v>
      </c>
      <c r="G83">
        <f t="shared" si="14"/>
        <v>0</v>
      </c>
      <c r="H83">
        <f t="shared" si="15"/>
        <v>0</v>
      </c>
      <c r="I83">
        <f t="shared" si="16"/>
        <v>0</v>
      </c>
      <c r="J83">
        <f t="shared" si="17"/>
        <v>0</v>
      </c>
      <c r="K83">
        <f t="shared" si="18"/>
        <v>0</v>
      </c>
      <c r="L83">
        <f t="shared" si="19"/>
        <v>0</v>
      </c>
      <c r="M83">
        <f t="shared" si="20"/>
        <v>0</v>
      </c>
    </row>
    <row r="84" spans="1:13">
      <c r="A84">
        <v>176</v>
      </c>
      <c r="B84" s="24">
        <v>2006</v>
      </c>
      <c r="C84" s="21">
        <v>0</v>
      </c>
      <c r="D84">
        <v>85</v>
      </c>
      <c r="E84">
        <f t="shared" si="12"/>
        <v>0</v>
      </c>
      <c r="F84">
        <f t="shared" si="13"/>
        <v>0</v>
      </c>
      <c r="G84">
        <f t="shared" si="14"/>
        <v>0</v>
      </c>
      <c r="H84">
        <f t="shared" si="15"/>
        <v>0</v>
      </c>
      <c r="I84">
        <f t="shared" si="16"/>
        <v>0</v>
      </c>
      <c r="J84">
        <f t="shared" si="17"/>
        <v>0</v>
      </c>
      <c r="K84">
        <f t="shared" si="18"/>
        <v>0</v>
      </c>
      <c r="L84">
        <f t="shared" si="19"/>
        <v>0</v>
      </c>
      <c r="M84">
        <f t="shared" si="20"/>
        <v>0</v>
      </c>
    </row>
    <row r="85" spans="1:13">
      <c r="A85">
        <v>175</v>
      </c>
      <c r="B85" s="24">
        <v>2006</v>
      </c>
      <c r="C85" s="21">
        <v>0</v>
      </c>
      <c r="D85">
        <v>51</v>
      </c>
      <c r="E85">
        <f t="shared" si="12"/>
        <v>0</v>
      </c>
      <c r="F85">
        <f t="shared" si="13"/>
        <v>0</v>
      </c>
      <c r="G85">
        <f t="shared" si="14"/>
        <v>0</v>
      </c>
      <c r="H85">
        <f t="shared" si="15"/>
        <v>0</v>
      </c>
      <c r="I85">
        <f t="shared" si="16"/>
        <v>0</v>
      </c>
      <c r="J85">
        <f t="shared" si="17"/>
        <v>0</v>
      </c>
      <c r="K85">
        <f t="shared" si="18"/>
        <v>0</v>
      </c>
      <c r="L85">
        <f t="shared" si="19"/>
        <v>0</v>
      </c>
      <c r="M85">
        <f t="shared" si="20"/>
        <v>0</v>
      </c>
    </row>
    <row r="86" spans="1:13">
      <c r="A86">
        <v>174</v>
      </c>
      <c r="B86" s="24">
        <v>2006</v>
      </c>
      <c r="C86" s="21">
        <v>0</v>
      </c>
      <c r="D86">
        <v>326</v>
      </c>
      <c r="E86">
        <f t="shared" si="12"/>
        <v>0</v>
      </c>
      <c r="F86">
        <f t="shared" si="13"/>
        <v>0</v>
      </c>
      <c r="G86">
        <f t="shared" si="14"/>
        <v>0</v>
      </c>
      <c r="H86">
        <f t="shared" si="15"/>
        <v>0</v>
      </c>
      <c r="I86">
        <f t="shared" si="16"/>
        <v>0</v>
      </c>
      <c r="J86">
        <f t="shared" si="17"/>
        <v>0</v>
      </c>
      <c r="K86">
        <f t="shared" si="18"/>
        <v>1</v>
      </c>
      <c r="L86">
        <f t="shared" si="19"/>
        <v>0</v>
      </c>
      <c r="M86">
        <f t="shared" si="20"/>
        <v>0</v>
      </c>
    </row>
    <row r="87" spans="1:13">
      <c r="A87">
        <v>173</v>
      </c>
      <c r="B87" s="24">
        <v>2006</v>
      </c>
      <c r="C87" s="21">
        <v>0</v>
      </c>
      <c r="D87">
        <v>334</v>
      </c>
      <c r="E87">
        <f t="shared" si="12"/>
        <v>0</v>
      </c>
      <c r="F87">
        <f t="shared" si="13"/>
        <v>0</v>
      </c>
      <c r="G87">
        <f t="shared" si="14"/>
        <v>0</v>
      </c>
      <c r="H87">
        <f t="shared" si="15"/>
        <v>1</v>
      </c>
      <c r="I87">
        <f t="shared" si="16"/>
        <v>0</v>
      </c>
      <c r="J87">
        <f t="shared" si="17"/>
        <v>0</v>
      </c>
      <c r="K87">
        <f t="shared" si="18"/>
        <v>0</v>
      </c>
      <c r="L87">
        <f t="shared" si="19"/>
        <v>0</v>
      </c>
      <c r="M87">
        <f t="shared" si="20"/>
        <v>0</v>
      </c>
    </row>
    <row r="88" spans="1:13">
      <c r="A88">
        <v>172</v>
      </c>
      <c r="B88" s="24">
        <v>2006</v>
      </c>
      <c r="C88" s="21">
        <v>1.05</v>
      </c>
      <c r="D88">
        <v>112</v>
      </c>
      <c r="E88">
        <f t="shared" si="12"/>
        <v>1</v>
      </c>
      <c r="F88">
        <f t="shared" si="13"/>
        <v>0</v>
      </c>
      <c r="G88">
        <f t="shared" si="14"/>
        <v>0</v>
      </c>
      <c r="H88">
        <f t="shared" si="15"/>
        <v>0</v>
      </c>
      <c r="I88">
        <f t="shared" si="16"/>
        <v>0</v>
      </c>
      <c r="J88">
        <f t="shared" si="17"/>
        <v>0</v>
      </c>
      <c r="K88">
        <f t="shared" si="18"/>
        <v>0</v>
      </c>
      <c r="L88">
        <f t="shared" si="19"/>
        <v>0</v>
      </c>
      <c r="M88">
        <f t="shared" si="20"/>
        <v>0</v>
      </c>
    </row>
    <row r="89" spans="1:13">
      <c r="A89">
        <v>171</v>
      </c>
      <c r="B89" s="24">
        <v>2006</v>
      </c>
      <c r="C89" s="21">
        <v>0</v>
      </c>
      <c r="D89">
        <v>95</v>
      </c>
      <c r="E89">
        <f t="shared" si="12"/>
        <v>0</v>
      </c>
      <c r="F89">
        <f t="shared" si="13"/>
        <v>0</v>
      </c>
      <c r="G89">
        <f t="shared" si="14"/>
        <v>0</v>
      </c>
      <c r="H89">
        <f t="shared" si="15"/>
        <v>0</v>
      </c>
      <c r="I89">
        <f t="shared" si="16"/>
        <v>0</v>
      </c>
      <c r="J89">
        <f t="shared" si="17"/>
        <v>0</v>
      </c>
      <c r="K89">
        <f t="shared" si="18"/>
        <v>0</v>
      </c>
      <c r="L89">
        <f t="shared" si="19"/>
        <v>0</v>
      </c>
      <c r="M89">
        <f t="shared" si="20"/>
        <v>0</v>
      </c>
    </row>
    <row r="90" spans="1:13">
      <c r="A90">
        <v>170</v>
      </c>
      <c r="B90" s="24">
        <v>2006</v>
      </c>
      <c r="C90" s="21">
        <v>0</v>
      </c>
      <c r="D90">
        <v>27</v>
      </c>
      <c r="E90">
        <f t="shared" si="12"/>
        <v>0</v>
      </c>
      <c r="F90">
        <f t="shared" si="13"/>
        <v>0</v>
      </c>
      <c r="G90">
        <f t="shared" si="14"/>
        <v>0</v>
      </c>
      <c r="H90">
        <f t="shared" si="15"/>
        <v>0</v>
      </c>
      <c r="I90">
        <f t="shared" si="16"/>
        <v>0</v>
      </c>
      <c r="J90">
        <f t="shared" si="17"/>
        <v>0</v>
      </c>
      <c r="K90">
        <f t="shared" si="18"/>
        <v>0</v>
      </c>
      <c r="L90">
        <f t="shared" si="19"/>
        <v>0</v>
      </c>
      <c r="M90">
        <f t="shared" si="20"/>
        <v>0</v>
      </c>
    </row>
    <row r="91" spans="1:13">
      <c r="A91">
        <v>169</v>
      </c>
      <c r="B91" s="24">
        <v>2006</v>
      </c>
      <c r="C91" s="21">
        <v>0</v>
      </c>
      <c r="D91">
        <v>355</v>
      </c>
      <c r="E91">
        <f t="shared" si="12"/>
        <v>0</v>
      </c>
      <c r="F91">
        <f t="shared" si="13"/>
        <v>0</v>
      </c>
      <c r="G91">
        <f t="shared" si="14"/>
        <v>0</v>
      </c>
      <c r="H91">
        <f t="shared" si="15"/>
        <v>0</v>
      </c>
      <c r="I91">
        <f t="shared" si="16"/>
        <v>0</v>
      </c>
      <c r="J91">
        <f t="shared" si="17"/>
        <v>0</v>
      </c>
      <c r="K91">
        <f t="shared" si="18"/>
        <v>0</v>
      </c>
      <c r="L91">
        <f t="shared" si="19"/>
        <v>0</v>
      </c>
      <c r="M91">
        <f t="shared" si="20"/>
        <v>0</v>
      </c>
    </row>
    <row r="92" spans="1:13">
      <c r="A92">
        <v>168</v>
      </c>
      <c r="B92" s="24">
        <v>2006</v>
      </c>
      <c r="C92" s="21">
        <v>0</v>
      </c>
      <c r="D92">
        <v>357</v>
      </c>
      <c r="E92">
        <f t="shared" si="12"/>
        <v>0</v>
      </c>
      <c r="F92">
        <f t="shared" si="13"/>
        <v>0</v>
      </c>
      <c r="G92">
        <f t="shared" si="14"/>
        <v>0</v>
      </c>
      <c r="H92">
        <f t="shared" si="15"/>
        <v>0</v>
      </c>
      <c r="I92">
        <f t="shared" si="16"/>
        <v>0</v>
      </c>
      <c r="J92">
        <f t="shared" si="17"/>
        <v>0</v>
      </c>
      <c r="K92">
        <f t="shared" si="18"/>
        <v>0</v>
      </c>
      <c r="L92">
        <f t="shared" si="19"/>
        <v>0</v>
      </c>
      <c r="M92">
        <f t="shared" si="20"/>
        <v>0</v>
      </c>
    </row>
    <row r="93" spans="1:13">
      <c r="A93">
        <v>167</v>
      </c>
      <c r="B93" s="24">
        <v>2006</v>
      </c>
      <c r="C93" s="21">
        <v>0</v>
      </c>
      <c r="D93">
        <v>100</v>
      </c>
      <c r="E93">
        <f t="shared" si="12"/>
        <v>0</v>
      </c>
      <c r="F93">
        <f t="shared" si="13"/>
        <v>0</v>
      </c>
      <c r="G93">
        <f t="shared" si="14"/>
        <v>0</v>
      </c>
      <c r="H93">
        <f t="shared" si="15"/>
        <v>0</v>
      </c>
      <c r="I93">
        <f t="shared" si="16"/>
        <v>0</v>
      </c>
      <c r="J93">
        <f t="shared" si="17"/>
        <v>0</v>
      </c>
      <c r="K93">
        <f t="shared" si="18"/>
        <v>0</v>
      </c>
      <c r="L93">
        <f t="shared" si="19"/>
        <v>0</v>
      </c>
      <c r="M93">
        <f t="shared" si="20"/>
        <v>0</v>
      </c>
    </row>
    <row r="94" spans="1:13">
      <c r="A94">
        <v>166</v>
      </c>
      <c r="B94" s="24">
        <v>2006</v>
      </c>
      <c r="C94" s="21">
        <v>0</v>
      </c>
      <c r="D94">
        <v>23</v>
      </c>
      <c r="E94">
        <f t="shared" si="12"/>
        <v>0</v>
      </c>
      <c r="F94">
        <f t="shared" si="13"/>
        <v>0</v>
      </c>
      <c r="G94">
        <f t="shared" si="14"/>
        <v>0</v>
      </c>
      <c r="H94">
        <f t="shared" si="15"/>
        <v>0</v>
      </c>
      <c r="I94">
        <f t="shared" si="16"/>
        <v>0</v>
      </c>
      <c r="J94">
        <f t="shared" si="17"/>
        <v>0</v>
      </c>
      <c r="K94">
        <f t="shared" si="18"/>
        <v>0</v>
      </c>
      <c r="L94">
        <f t="shared" si="19"/>
        <v>0</v>
      </c>
      <c r="M94">
        <f t="shared" si="20"/>
        <v>0</v>
      </c>
    </row>
    <row r="95" spans="1:13">
      <c r="A95">
        <v>165</v>
      </c>
      <c r="B95" s="24">
        <v>2006</v>
      </c>
      <c r="C95" s="21">
        <v>0</v>
      </c>
      <c r="D95">
        <v>332</v>
      </c>
      <c r="E95">
        <f t="shared" si="12"/>
        <v>0</v>
      </c>
      <c r="F95">
        <f t="shared" si="13"/>
        <v>0</v>
      </c>
      <c r="G95">
        <f t="shared" si="14"/>
        <v>0</v>
      </c>
      <c r="H95">
        <f t="shared" si="15"/>
        <v>0</v>
      </c>
      <c r="I95">
        <f t="shared" si="16"/>
        <v>0</v>
      </c>
      <c r="J95">
        <f t="shared" si="17"/>
        <v>0</v>
      </c>
      <c r="K95">
        <f t="shared" si="18"/>
        <v>0</v>
      </c>
      <c r="L95">
        <f t="shared" si="19"/>
        <v>0</v>
      </c>
      <c r="M95">
        <f t="shared" si="20"/>
        <v>0</v>
      </c>
    </row>
    <row r="96" spans="1:13">
      <c r="A96">
        <v>164</v>
      </c>
      <c r="B96" s="24">
        <v>2006</v>
      </c>
      <c r="C96" s="21">
        <v>0</v>
      </c>
      <c r="D96">
        <v>154</v>
      </c>
      <c r="E96">
        <f t="shared" si="12"/>
        <v>0</v>
      </c>
      <c r="F96">
        <f t="shared" si="13"/>
        <v>0</v>
      </c>
      <c r="G96">
        <f t="shared" si="14"/>
        <v>0</v>
      </c>
      <c r="H96">
        <f t="shared" si="15"/>
        <v>0</v>
      </c>
      <c r="I96">
        <f t="shared" si="16"/>
        <v>0</v>
      </c>
      <c r="J96">
        <f t="shared" si="17"/>
        <v>0</v>
      </c>
      <c r="K96">
        <f t="shared" si="18"/>
        <v>0</v>
      </c>
      <c r="L96">
        <f t="shared" si="19"/>
        <v>0</v>
      </c>
      <c r="M96">
        <f t="shared" si="20"/>
        <v>0</v>
      </c>
    </row>
    <row r="97" spans="1:13">
      <c r="A97">
        <v>163</v>
      </c>
      <c r="B97" s="24">
        <v>2006</v>
      </c>
      <c r="C97" s="21">
        <v>0</v>
      </c>
      <c r="D97">
        <v>145</v>
      </c>
      <c r="E97">
        <f t="shared" si="12"/>
        <v>0</v>
      </c>
      <c r="F97">
        <f t="shared" si="13"/>
        <v>0</v>
      </c>
      <c r="G97">
        <f t="shared" si="14"/>
        <v>0</v>
      </c>
      <c r="H97">
        <f t="shared" si="15"/>
        <v>0</v>
      </c>
      <c r="I97">
        <f t="shared" si="16"/>
        <v>0</v>
      </c>
      <c r="J97">
        <f t="shared" si="17"/>
        <v>0</v>
      </c>
      <c r="K97" t="str">
        <f t="shared" si="18"/>
        <v>delete</v>
      </c>
      <c r="L97" t="str">
        <f t="shared" si="19"/>
        <v>delete</v>
      </c>
      <c r="M97" t="str">
        <f t="shared" si="20"/>
        <v>delete</v>
      </c>
    </row>
    <row r="98" spans="1:13">
      <c r="A98">
        <v>162</v>
      </c>
      <c r="B98" s="24">
        <v>2006</v>
      </c>
      <c r="C98" s="21">
        <v>0</v>
      </c>
      <c r="D98">
        <v>142</v>
      </c>
      <c r="E98">
        <f t="shared" si="12"/>
        <v>0</v>
      </c>
      <c r="F98">
        <f t="shared" si="13"/>
        <v>0</v>
      </c>
      <c r="G98">
        <f t="shared" si="14"/>
        <v>0</v>
      </c>
      <c r="H98" t="str">
        <f t="shared" si="15"/>
        <v>delete</v>
      </c>
      <c r="I98" t="str">
        <f t="shared" si="16"/>
        <v>delete</v>
      </c>
      <c r="J98" t="str">
        <f t="shared" si="17"/>
        <v>delete</v>
      </c>
      <c r="K98" t="str">
        <f t="shared" si="18"/>
        <v>delete</v>
      </c>
      <c r="L98" t="str">
        <f t="shared" si="19"/>
        <v>delete</v>
      </c>
      <c r="M98" t="str">
        <f t="shared" si="20"/>
        <v>delete</v>
      </c>
    </row>
    <row r="99" spans="1:13">
      <c r="A99">
        <v>161</v>
      </c>
      <c r="B99" s="24">
        <v>2007</v>
      </c>
      <c r="C99" s="21">
        <v>0</v>
      </c>
      <c r="D99">
        <v>42</v>
      </c>
      <c r="E99">
        <f t="shared" si="12"/>
        <v>0</v>
      </c>
      <c r="F99">
        <f t="shared" si="13"/>
        <v>0</v>
      </c>
      <c r="G99">
        <f t="shared" si="14"/>
        <v>0</v>
      </c>
      <c r="H99">
        <f t="shared" si="15"/>
        <v>0</v>
      </c>
      <c r="I99">
        <f t="shared" si="16"/>
        <v>0</v>
      </c>
      <c r="J99">
        <f t="shared" si="17"/>
        <v>0</v>
      </c>
      <c r="K99">
        <f t="shared" si="18"/>
        <v>0</v>
      </c>
      <c r="L99">
        <f t="shared" si="19"/>
        <v>0</v>
      </c>
      <c r="M99">
        <f t="shared" si="20"/>
        <v>0</v>
      </c>
    </row>
    <row r="100" spans="1:13">
      <c r="A100">
        <v>160</v>
      </c>
      <c r="B100" s="24">
        <v>2007</v>
      </c>
      <c r="C100" s="21">
        <v>0</v>
      </c>
      <c r="D100">
        <v>148</v>
      </c>
      <c r="E100">
        <f t="shared" si="12"/>
        <v>0</v>
      </c>
      <c r="F100">
        <f t="shared" si="13"/>
        <v>0</v>
      </c>
      <c r="G100">
        <f t="shared" si="14"/>
        <v>0</v>
      </c>
      <c r="H100">
        <f t="shared" si="15"/>
        <v>0</v>
      </c>
      <c r="I100">
        <f t="shared" si="16"/>
        <v>0</v>
      </c>
      <c r="J100">
        <f t="shared" si="17"/>
        <v>0</v>
      </c>
      <c r="K100">
        <f t="shared" si="18"/>
        <v>0</v>
      </c>
      <c r="L100">
        <f t="shared" si="19"/>
        <v>0</v>
      </c>
      <c r="M100">
        <f t="shared" si="20"/>
        <v>0</v>
      </c>
    </row>
    <row r="101" spans="1:13">
      <c r="A101">
        <v>159</v>
      </c>
      <c r="B101" s="24">
        <v>2007</v>
      </c>
      <c r="C101" s="21">
        <v>0</v>
      </c>
      <c r="D101">
        <v>149</v>
      </c>
      <c r="E101">
        <f t="shared" si="12"/>
        <v>0</v>
      </c>
      <c r="F101">
        <f t="shared" si="13"/>
        <v>0</v>
      </c>
      <c r="G101">
        <f t="shared" si="14"/>
        <v>0</v>
      </c>
      <c r="H101">
        <f t="shared" si="15"/>
        <v>0</v>
      </c>
      <c r="I101">
        <f t="shared" si="16"/>
        <v>0</v>
      </c>
      <c r="J101">
        <f t="shared" si="17"/>
        <v>0</v>
      </c>
      <c r="K101">
        <f t="shared" si="18"/>
        <v>0</v>
      </c>
      <c r="L101">
        <f t="shared" si="19"/>
        <v>0</v>
      </c>
      <c r="M101">
        <f t="shared" si="20"/>
        <v>0</v>
      </c>
    </row>
    <row r="102" spans="1:13">
      <c r="A102">
        <v>158</v>
      </c>
      <c r="B102" s="24">
        <v>2007</v>
      </c>
      <c r="C102" s="21">
        <v>0</v>
      </c>
      <c r="D102">
        <v>140</v>
      </c>
      <c r="E102">
        <f t="shared" si="12"/>
        <v>0</v>
      </c>
      <c r="F102">
        <f t="shared" si="13"/>
        <v>0</v>
      </c>
      <c r="G102">
        <f t="shared" si="14"/>
        <v>0</v>
      </c>
      <c r="H102">
        <f t="shared" si="15"/>
        <v>0</v>
      </c>
      <c r="I102">
        <f t="shared" si="16"/>
        <v>0</v>
      </c>
      <c r="J102">
        <f t="shared" si="17"/>
        <v>0</v>
      </c>
      <c r="K102">
        <f t="shared" si="18"/>
        <v>0</v>
      </c>
      <c r="L102">
        <f t="shared" si="19"/>
        <v>0</v>
      </c>
      <c r="M102">
        <f t="shared" si="20"/>
        <v>0</v>
      </c>
    </row>
    <row r="103" spans="1:13">
      <c r="A103">
        <v>157</v>
      </c>
      <c r="B103" s="24">
        <v>2007</v>
      </c>
      <c r="C103" s="21">
        <v>0</v>
      </c>
      <c r="D103">
        <v>133</v>
      </c>
      <c r="E103">
        <f t="shared" si="12"/>
        <v>0</v>
      </c>
      <c r="F103">
        <f t="shared" si="13"/>
        <v>0</v>
      </c>
      <c r="G103">
        <f t="shared" si="14"/>
        <v>0</v>
      </c>
      <c r="H103">
        <f t="shared" si="15"/>
        <v>0</v>
      </c>
      <c r="I103">
        <f t="shared" si="16"/>
        <v>0</v>
      </c>
      <c r="J103">
        <f t="shared" si="17"/>
        <v>0</v>
      </c>
      <c r="K103">
        <f t="shared" si="18"/>
        <v>0</v>
      </c>
      <c r="L103">
        <f t="shared" si="19"/>
        <v>0</v>
      </c>
      <c r="M103">
        <f t="shared" si="20"/>
        <v>0</v>
      </c>
    </row>
    <row r="104" spans="1:13">
      <c r="A104">
        <v>156</v>
      </c>
      <c r="B104" s="24">
        <v>2007</v>
      </c>
      <c r="C104" s="21">
        <v>0</v>
      </c>
      <c r="D104">
        <v>137</v>
      </c>
      <c r="E104">
        <f t="shared" si="12"/>
        <v>0</v>
      </c>
      <c r="F104">
        <f t="shared" si="13"/>
        <v>0</v>
      </c>
      <c r="G104">
        <f t="shared" si="14"/>
        <v>0</v>
      </c>
      <c r="H104">
        <f t="shared" si="15"/>
        <v>0</v>
      </c>
      <c r="I104">
        <f t="shared" si="16"/>
        <v>0</v>
      </c>
      <c r="J104">
        <f t="shared" si="17"/>
        <v>0</v>
      </c>
      <c r="K104">
        <f t="shared" si="18"/>
        <v>0</v>
      </c>
      <c r="L104">
        <f t="shared" si="19"/>
        <v>0</v>
      </c>
      <c r="M104">
        <f t="shared" si="20"/>
        <v>0</v>
      </c>
    </row>
    <row r="105" spans="1:13">
      <c r="A105">
        <v>155</v>
      </c>
      <c r="B105" s="24">
        <v>2007</v>
      </c>
      <c r="C105" s="21">
        <v>0</v>
      </c>
      <c r="D105">
        <v>144</v>
      </c>
      <c r="E105">
        <f t="shared" si="12"/>
        <v>0</v>
      </c>
      <c r="F105">
        <f t="shared" si="13"/>
        <v>0</v>
      </c>
      <c r="G105">
        <f t="shared" si="14"/>
        <v>0</v>
      </c>
      <c r="H105">
        <f t="shared" si="15"/>
        <v>0</v>
      </c>
      <c r="I105">
        <f t="shared" si="16"/>
        <v>0</v>
      </c>
      <c r="J105">
        <f t="shared" si="17"/>
        <v>0</v>
      </c>
      <c r="K105">
        <f t="shared" si="18"/>
        <v>0</v>
      </c>
      <c r="L105">
        <f t="shared" si="19"/>
        <v>0</v>
      </c>
      <c r="M105">
        <f t="shared" si="20"/>
        <v>0</v>
      </c>
    </row>
    <row r="106" spans="1:13">
      <c r="A106">
        <v>154</v>
      </c>
      <c r="B106" s="24">
        <v>2007</v>
      </c>
      <c r="C106" s="21">
        <v>0</v>
      </c>
      <c r="D106">
        <v>133</v>
      </c>
      <c r="E106">
        <f t="shared" si="12"/>
        <v>0</v>
      </c>
      <c r="F106">
        <f t="shared" si="13"/>
        <v>0</v>
      </c>
      <c r="G106">
        <f t="shared" si="14"/>
        <v>0</v>
      </c>
      <c r="H106">
        <f t="shared" si="15"/>
        <v>0</v>
      </c>
      <c r="I106">
        <f t="shared" si="16"/>
        <v>0</v>
      </c>
      <c r="J106">
        <f t="shared" si="17"/>
        <v>0</v>
      </c>
      <c r="K106">
        <f t="shared" si="18"/>
        <v>0</v>
      </c>
      <c r="L106">
        <f t="shared" si="19"/>
        <v>0</v>
      </c>
      <c r="M106">
        <f t="shared" si="20"/>
        <v>0</v>
      </c>
    </row>
    <row r="107" spans="1:13">
      <c r="A107">
        <v>153</v>
      </c>
      <c r="B107" s="24">
        <v>2007</v>
      </c>
      <c r="C107" s="21">
        <v>0</v>
      </c>
      <c r="D107">
        <v>118</v>
      </c>
      <c r="E107">
        <f t="shared" si="12"/>
        <v>0</v>
      </c>
      <c r="F107">
        <f t="shared" si="13"/>
        <v>0</v>
      </c>
      <c r="G107">
        <f t="shared" si="14"/>
        <v>0</v>
      </c>
      <c r="H107">
        <f t="shared" si="15"/>
        <v>0</v>
      </c>
      <c r="I107">
        <f t="shared" si="16"/>
        <v>0</v>
      </c>
      <c r="J107">
        <f t="shared" si="17"/>
        <v>0</v>
      </c>
      <c r="K107">
        <f t="shared" si="18"/>
        <v>0</v>
      </c>
      <c r="L107">
        <f t="shared" si="19"/>
        <v>0</v>
      </c>
      <c r="M107">
        <f t="shared" si="20"/>
        <v>0</v>
      </c>
    </row>
    <row r="108" spans="1:13">
      <c r="A108">
        <v>152</v>
      </c>
      <c r="B108" s="24">
        <v>2007</v>
      </c>
      <c r="C108" s="21">
        <v>0</v>
      </c>
      <c r="D108">
        <v>90</v>
      </c>
      <c r="E108">
        <f t="shared" si="12"/>
        <v>0</v>
      </c>
      <c r="F108">
        <f t="shared" si="13"/>
        <v>0</v>
      </c>
      <c r="G108">
        <f t="shared" si="14"/>
        <v>0</v>
      </c>
      <c r="H108">
        <f t="shared" si="15"/>
        <v>0</v>
      </c>
      <c r="I108">
        <f t="shared" si="16"/>
        <v>0</v>
      </c>
      <c r="J108">
        <f t="shared" si="17"/>
        <v>0</v>
      </c>
      <c r="K108">
        <f t="shared" si="18"/>
        <v>0</v>
      </c>
      <c r="L108">
        <f t="shared" si="19"/>
        <v>0</v>
      </c>
      <c r="M108">
        <f t="shared" si="20"/>
        <v>0</v>
      </c>
    </row>
    <row r="109" spans="1:13">
      <c r="A109">
        <v>151</v>
      </c>
      <c r="B109" s="24">
        <v>2007</v>
      </c>
      <c r="C109" s="21">
        <v>0</v>
      </c>
      <c r="D109">
        <v>90</v>
      </c>
      <c r="E109">
        <f t="shared" si="12"/>
        <v>0</v>
      </c>
      <c r="F109">
        <f t="shared" si="13"/>
        <v>0</v>
      </c>
      <c r="G109">
        <f t="shared" si="14"/>
        <v>0</v>
      </c>
      <c r="H109">
        <f t="shared" si="15"/>
        <v>0</v>
      </c>
      <c r="I109">
        <f t="shared" si="16"/>
        <v>0</v>
      </c>
      <c r="J109">
        <f t="shared" si="17"/>
        <v>0</v>
      </c>
      <c r="K109">
        <f t="shared" si="18"/>
        <v>0</v>
      </c>
      <c r="L109">
        <f t="shared" si="19"/>
        <v>0</v>
      </c>
      <c r="M109">
        <f t="shared" si="20"/>
        <v>0</v>
      </c>
    </row>
    <row r="110" spans="1:13">
      <c r="A110">
        <v>150</v>
      </c>
      <c r="B110" s="24">
        <v>2007</v>
      </c>
      <c r="C110" s="21">
        <v>0</v>
      </c>
      <c r="D110">
        <v>120</v>
      </c>
      <c r="E110">
        <f t="shared" si="12"/>
        <v>0</v>
      </c>
      <c r="F110">
        <f t="shared" si="13"/>
        <v>0</v>
      </c>
      <c r="G110">
        <f t="shared" si="14"/>
        <v>0</v>
      </c>
      <c r="H110">
        <f t="shared" si="15"/>
        <v>0</v>
      </c>
      <c r="I110">
        <f t="shared" si="16"/>
        <v>0</v>
      </c>
      <c r="J110">
        <f t="shared" si="17"/>
        <v>0</v>
      </c>
      <c r="K110">
        <f t="shared" si="18"/>
        <v>0</v>
      </c>
      <c r="L110">
        <f t="shared" si="19"/>
        <v>0</v>
      </c>
      <c r="M110">
        <f t="shared" si="20"/>
        <v>0</v>
      </c>
    </row>
    <row r="111" spans="1:13">
      <c r="A111">
        <v>149</v>
      </c>
      <c r="B111" s="24">
        <v>2007</v>
      </c>
      <c r="C111" s="21">
        <v>0</v>
      </c>
      <c r="D111">
        <v>114</v>
      </c>
      <c r="E111">
        <f t="shared" si="12"/>
        <v>0</v>
      </c>
      <c r="F111">
        <f t="shared" si="13"/>
        <v>0</v>
      </c>
      <c r="G111">
        <f t="shared" si="14"/>
        <v>0</v>
      </c>
      <c r="H111">
        <f t="shared" si="15"/>
        <v>0</v>
      </c>
      <c r="I111">
        <f t="shared" si="16"/>
        <v>0</v>
      </c>
      <c r="J111">
        <f t="shared" si="17"/>
        <v>0</v>
      </c>
      <c r="K111">
        <f t="shared" si="18"/>
        <v>0</v>
      </c>
      <c r="L111">
        <f t="shared" si="19"/>
        <v>0</v>
      </c>
      <c r="M111">
        <f t="shared" si="20"/>
        <v>0</v>
      </c>
    </row>
    <row r="112" spans="1:13">
      <c r="A112">
        <v>148</v>
      </c>
      <c r="B112" s="24">
        <v>2007</v>
      </c>
      <c r="C112" s="21">
        <v>0</v>
      </c>
      <c r="D112">
        <v>76</v>
      </c>
      <c r="E112">
        <f t="shared" si="12"/>
        <v>0</v>
      </c>
      <c r="F112">
        <f t="shared" si="13"/>
        <v>0</v>
      </c>
      <c r="G112">
        <f t="shared" si="14"/>
        <v>0</v>
      </c>
      <c r="H112">
        <f t="shared" si="15"/>
        <v>0</v>
      </c>
      <c r="I112">
        <f t="shared" si="16"/>
        <v>0</v>
      </c>
      <c r="J112">
        <f t="shared" si="17"/>
        <v>0</v>
      </c>
      <c r="K112">
        <f t="shared" si="18"/>
        <v>0</v>
      </c>
      <c r="L112">
        <f t="shared" si="19"/>
        <v>0</v>
      </c>
      <c r="M112">
        <f t="shared" si="20"/>
        <v>0</v>
      </c>
    </row>
    <row r="113" spans="1:13">
      <c r="A113">
        <v>147</v>
      </c>
      <c r="B113" s="24">
        <v>2007</v>
      </c>
      <c r="C113" s="21">
        <v>0</v>
      </c>
      <c r="D113">
        <v>327</v>
      </c>
      <c r="E113">
        <f t="shared" si="12"/>
        <v>0</v>
      </c>
      <c r="F113">
        <f t="shared" si="13"/>
        <v>0</v>
      </c>
      <c r="G113">
        <f t="shared" si="14"/>
        <v>0</v>
      </c>
      <c r="H113">
        <f t="shared" si="15"/>
        <v>0</v>
      </c>
      <c r="I113">
        <f t="shared" si="16"/>
        <v>0</v>
      </c>
      <c r="J113">
        <f t="shared" si="17"/>
        <v>0</v>
      </c>
      <c r="K113">
        <f t="shared" si="18"/>
        <v>0</v>
      </c>
      <c r="L113">
        <f t="shared" si="19"/>
        <v>0</v>
      </c>
      <c r="M113">
        <f t="shared" si="20"/>
        <v>0</v>
      </c>
    </row>
    <row r="114" spans="1:13">
      <c r="A114">
        <v>146</v>
      </c>
      <c r="B114" s="24">
        <v>2007</v>
      </c>
      <c r="C114" s="21">
        <v>0</v>
      </c>
      <c r="D114">
        <v>327</v>
      </c>
      <c r="E114">
        <f t="shared" si="12"/>
        <v>0</v>
      </c>
      <c r="F114">
        <f t="shared" si="13"/>
        <v>0</v>
      </c>
      <c r="G114">
        <f t="shared" si="14"/>
        <v>0</v>
      </c>
      <c r="H114">
        <f t="shared" si="15"/>
        <v>0</v>
      </c>
      <c r="I114">
        <f t="shared" si="16"/>
        <v>0</v>
      </c>
      <c r="J114">
        <f t="shared" si="17"/>
        <v>0</v>
      </c>
      <c r="K114">
        <f t="shared" si="18"/>
        <v>0</v>
      </c>
      <c r="L114">
        <f t="shared" si="19"/>
        <v>0</v>
      </c>
      <c r="M114">
        <f t="shared" si="20"/>
        <v>0</v>
      </c>
    </row>
    <row r="115" spans="1:13">
      <c r="A115">
        <v>145</v>
      </c>
      <c r="B115" s="24">
        <v>2007</v>
      </c>
      <c r="C115" s="21">
        <v>0</v>
      </c>
      <c r="D115">
        <v>349</v>
      </c>
      <c r="E115">
        <f t="shared" si="12"/>
        <v>0</v>
      </c>
      <c r="F115">
        <f t="shared" si="13"/>
        <v>0</v>
      </c>
      <c r="G115">
        <f t="shared" si="14"/>
        <v>0</v>
      </c>
      <c r="H115">
        <f t="shared" si="15"/>
        <v>0</v>
      </c>
      <c r="I115">
        <f t="shared" si="16"/>
        <v>0</v>
      </c>
      <c r="J115">
        <f t="shared" si="17"/>
        <v>0</v>
      </c>
      <c r="K115">
        <f t="shared" si="18"/>
        <v>0</v>
      </c>
      <c r="L115">
        <f t="shared" si="19"/>
        <v>0</v>
      </c>
      <c r="M115">
        <f t="shared" si="20"/>
        <v>0</v>
      </c>
    </row>
    <row r="116" spans="1:13">
      <c r="A116">
        <v>144</v>
      </c>
      <c r="B116" s="24">
        <v>2007</v>
      </c>
      <c r="C116" s="21">
        <v>0</v>
      </c>
      <c r="D116">
        <v>164</v>
      </c>
      <c r="E116">
        <f t="shared" si="12"/>
        <v>0</v>
      </c>
      <c r="F116">
        <f t="shared" si="13"/>
        <v>0</v>
      </c>
      <c r="G116">
        <f t="shared" si="14"/>
        <v>0</v>
      </c>
      <c r="H116">
        <f t="shared" si="15"/>
        <v>0</v>
      </c>
      <c r="I116">
        <f t="shared" si="16"/>
        <v>0</v>
      </c>
      <c r="J116">
        <f t="shared" si="17"/>
        <v>0</v>
      </c>
      <c r="K116">
        <f t="shared" si="18"/>
        <v>0</v>
      </c>
      <c r="L116">
        <f t="shared" si="19"/>
        <v>0</v>
      </c>
      <c r="M116">
        <f t="shared" si="20"/>
        <v>0</v>
      </c>
    </row>
    <row r="117" spans="1:13">
      <c r="A117">
        <v>143</v>
      </c>
      <c r="B117" s="24">
        <v>2007</v>
      </c>
      <c r="C117" s="21">
        <v>0</v>
      </c>
      <c r="D117">
        <v>145</v>
      </c>
      <c r="E117">
        <f t="shared" si="12"/>
        <v>0</v>
      </c>
      <c r="F117">
        <f t="shared" si="13"/>
        <v>0</v>
      </c>
      <c r="G117">
        <f t="shared" si="14"/>
        <v>0</v>
      </c>
      <c r="H117">
        <f t="shared" si="15"/>
        <v>0</v>
      </c>
      <c r="I117">
        <f t="shared" si="16"/>
        <v>0</v>
      </c>
      <c r="J117">
        <f t="shared" si="17"/>
        <v>0</v>
      </c>
      <c r="K117">
        <f t="shared" si="18"/>
        <v>1</v>
      </c>
      <c r="L117">
        <f t="shared" si="19"/>
        <v>0</v>
      </c>
      <c r="M117">
        <f t="shared" si="20"/>
        <v>0</v>
      </c>
    </row>
    <row r="118" spans="1:13">
      <c r="A118">
        <v>142</v>
      </c>
      <c r="B118" s="24">
        <v>2007</v>
      </c>
      <c r="C118" s="21">
        <v>0</v>
      </c>
      <c r="D118">
        <v>176</v>
      </c>
      <c r="E118">
        <f t="shared" si="12"/>
        <v>0</v>
      </c>
      <c r="F118">
        <f t="shared" si="13"/>
        <v>0</v>
      </c>
      <c r="G118">
        <f t="shared" si="14"/>
        <v>0</v>
      </c>
      <c r="H118">
        <f t="shared" si="15"/>
        <v>1</v>
      </c>
      <c r="I118">
        <f t="shared" si="16"/>
        <v>0</v>
      </c>
      <c r="J118">
        <f t="shared" si="17"/>
        <v>0</v>
      </c>
      <c r="K118">
        <f t="shared" si="18"/>
        <v>0</v>
      </c>
      <c r="L118">
        <f t="shared" si="19"/>
        <v>0</v>
      </c>
      <c r="M118">
        <f t="shared" si="20"/>
        <v>1</v>
      </c>
    </row>
    <row r="119" spans="1:13">
      <c r="A119">
        <v>141</v>
      </c>
      <c r="B119" s="24">
        <v>2007</v>
      </c>
      <c r="C119" s="21">
        <v>0.05</v>
      </c>
      <c r="D119">
        <v>144</v>
      </c>
      <c r="E119">
        <f t="shared" si="12"/>
        <v>1</v>
      </c>
      <c r="F119">
        <f t="shared" si="13"/>
        <v>0</v>
      </c>
      <c r="G119">
        <f t="shared" si="14"/>
        <v>0</v>
      </c>
      <c r="H119">
        <f t="shared" si="15"/>
        <v>0</v>
      </c>
      <c r="I119">
        <f t="shared" si="16"/>
        <v>0</v>
      </c>
      <c r="J119">
        <f t="shared" si="17"/>
        <v>1</v>
      </c>
      <c r="K119">
        <f t="shared" si="18"/>
        <v>0</v>
      </c>
      <c r="L119">
        <f t="shared" si="19"/>
        <v>0</v>
      </c>
      <c r="M119">
        <f t="shared" si="20"/>
        <v>0</v>
      </c>
    </row>
    <row r="120" spans="1:13">
      <c r="A120">
        <v>140</v>
      </c>
      <c r="B120" s="24">
        <v>2007</v>
      </c>
      <c r="C120" s="21">
        <v>17.7</v>
      </c>
      <c r="D120">
        <v>342</v>
      </c>
      <c r="E120">
        <f t="shared" si="12"/>
        <v>0</v>
      </c>
      <c r="F120">
        <f t="shared" si="13"/>
        <v>0</v>
      </c>
      <c r="G120">
        <f t="shared" si="14"/>
        <v>1</v>
      </c>
      <c r="H120">
        <f t="shared" si="15"/>
        <v>0</v>
      </c>
      <c r="I120">
        <f t="shared" si="16"/>
        <v>0</v>
      </c>
      <c r="J120">
        <f t="shared" si="17"/>
        <v>0</v>
      </c>
      <c r="K120">
        <f t="shared" si="18"/>
        <v>1</v>
      </c>
      <c r="L120">
        <f t="shared" si="19"/>
        <v>0</v>
      </c>
      <c r="M120">
        <f t="shared" si="20"/>
        <v>0</v>
      </c>
    </row>
    <row r="121" spans="1:13">
      <c r="A121">
        <v>139</v>
      </c>
      <c r="B121" s="24">
        <v>2007</v>
      </c>
      <c r="C121" s="21">
        <v>0</v>
      </c>
      <c r="D121">
        <v>19</v>
      </c>
      <c r="E121">
        <f t="shared" si="12"/>
        <v>0</v>
      </c>
      <c r="F121">
        <f t="shared" si="13"/>
        <v>0</v>
      </c>
      <c r="G121">
        <f t="shared" si="14"/>
        <v>0</v>
      </c>
      <c r="H121">
        <f t="shared" si="15"/>
        <v>1</v>
      </c>
      <c r="I121">
        <f t="shared" si="16"/>
        <v>0</v>
      </c>
      <c r="J121">
        <f t="shared" si="17"/>
        <v>0</v>
      </c>
      <c r="K121">
        <f t="shared" si="18"/>
        <v>0</v>
      </c>
      <c r="L121">
        <f t="shared" si="19"/>
        <v>0</v>
      </c>
      <c r="M121">
        <f t="shared" si="20"/>
        <v>0</v>
      </c>
    </row>
    <row r="122" spans="1:13">
      <c r="A122">
        <v>138</v>
      </c>
      <c r="B122" s="24">
        <v>2007</v>
      </c>
      <c r="C122" s="21">
        <v>0.55000000000000004</v>
      </c>
      <c r="D122">
        <v>100</v>
      </c>
      <c r="E122">
        <f t="shared" si="12"/>
        <v>1</v>
      </c>
      <c r="F122">
        <f t="shared" si="13"/>
        <v>0</v>
      </c>
      <c r="G122">
        <f t="shared" si="14"/>
        <v>0</v>
      </c>
      <c r="H122">
        <f t="shared" si="15"/>
        <v>0</v>
      </c>
      <c r="I122">
        <f t="shared" si="16"/>
        <v>0</v>
      </c>
      <c r="J122">
        <f t="shared" si="17"/>
        <v>0</v>
      </c>
      <c r="K122">
        <f t="shared" si="18"/>
        <v>0</v>
      </c>
      <c r="L122">
        <f t="shared" si="19"/>
        <v>1</v>
      </c>
      <c r="M122">
        <f t="shared" si="20"/>
        <v>0</v>
      </c>
    </row>
    <row r="123" spans="1:13">
      <c r="A123">
        <v>137</v>
      </c>
      <c r="B123" s="24">
        <v>2007</v>
      </c>
      <c r="C123" s="21">
        <v>0</v>
      </c>
      <c r="D123">
        <v>141</v>
      </c>
      <c r="E123">
        <f t="shared" si="12"/>
        <v>0</v>
      </c>
      <c r="F123">
        <f t="shared" si="13"/>
        <v>0</v>
      </c>
      <c r="G123">
        <f t="shared" si="14"/>
        <v>0</v>
      </c>
      <c r="H123">
        <f t="shared" si="15"/>
        <v>0</v>
      </c>
      <c r="I123">
        <f t="shared" si="16"/>
        <v>1</v>
      </c>
      <c r="J123">
        <f t="shared" si="17"/>
        <v>0</v>
      </c>
      <c r="K123">
        <f t="shared" si="18"/>
        <v>0</v>
      </c>
      <c r="L123">
        <f t="shared" si="19"/>
        <v>0</v>
      </c>
      <c r="M123">
        <f t="shared" si="20"/>
        <v>1</v>
      </c>
    </row>
    <row r="124" spans="1:13">
      <c r="A124">
        <v>136</v>
      </c>
      <c r="B124" s="24">
        <v>2007</v>
      </c>
      <c r="C124" s="21">
        <v>4.3499999999999996</v>
      </c>
      <c r="D124" t="s">
        <v>61</v>
      </c>
      <c r="E124">
        <f t="shared" si="12"/>
        <v>0</v>
      </c>
      <c r="F124">
        <f t="shared" si="13"/>
        <v>1</v>
      </c>
      <c r="G124">
        <f t="shared" si="14"/>
        <v>0</v>
      </c>
      <c r="H124">
        <f t="shared" si="15"/>
        <v>0</v>
      </c>
      <c r="I124">
        <f t="shared" si="16"/>
        <v>0</v>
      </c>
      <c r="J124">
        <f t="shared" si="17"/>
        <v>1</v>
      </c>
      <c r="K124">
        <f t="shared" si="18"/>
        <v>1</v>
      </c>
      <c r="L124">
        <f t="shared" si="19"/>
        <v>0</v>
      </c>
      <c r="M124">
        <f t="shared" si="20"/>
        <v>0</v>
      </c>
    </row>
    <row r="125" spans="1:13">
      <c r="A125">
        <v>135</v>
      </c>
      <c r="B125" s="24">
        <v>2007</v>
      </c>
      <c r="C125" s="21">
        <v>9.25</v>
      </c>
      <c r="D125">
        <v>81</v>
      </c>
      <c r="E125">
        <f t="shared" si="12"/>
        <v>0</v>
      </c>
      <c r="F125">
        <f t="shared" si="13"/>
        <v>0</v>
      </c>
      <c r="G125">
        <f t="shared" si="14"/>
        <v>1</v>
      </c>
      <c r="H125">
        <f t="shared" si="15"/>
        <v>1</v>
      </c>
      <c r="I125">
        <f t="shared" si="16"/>
        <v>0</v>
      </c>
      <c r="J125">
        <f t="shared" si="17"/>
        <v>0</v>
      </c>
      <c r="K125">
        <f t="shared" si="18"/>
        <v>1</v>
      </c>
      <c r="L125">
        <f t="shared" si="19"/>
        <v>0</v>
      </c>
      <c r="M125">
        <f t="shared" si="20"/>
        <v>0</v>
      </c>
    </row>
    <row r="126" spans="1:13">
      <c r="A126">
        <v>134</v>
      </c>
      <c r="B126" s="24">
        <v>2007</v>
      </c>
      <c r="C126" s="21">
        <v>0.15</v>
      </c>
      <c r="D126">
        <v>64</v>
      </c>
      <c r="E126">
        <f t="shared" si="12"/>
        <v>1</v>
      </c>
      <c r="F126">
        <f t="shared" si="13"/>
        <v>0</v>
      </c>
      <c r="G126">
        <f t="shared" si="14"/>
        <v>0</v>
      </c>
      <c r="H126">
        <f t="shared" si="15"/>
        <v>1</v>
      </c>
      <c r="I126">
        <f t="shared" si="16"/>
        <v>0</v>
      </c>
      <c r="J126">
        <f t="shared" si="17"/>
        <v>0</v>
      </c>
      <c r="K126">
        <f t="shared" si="18"/>
        <v>0</v>
      </c>
      <c r="L126">
        <f t="shared" si="19"/>
        <v>0</v>
      </c>
      <c r="M126">
        <f t="shared" si="20"/>
        <v>0</v>
      </c>
    </row>
    <row r="127" spans="1:13">
      <c r="A127">
        <v>133</v>
      </c>
      <c r="B127" s="24">
        <v>2007</v>
      </c>
      <c r="C127" s="21">
        <v>2.6</v>
      </c>
      <c r="D127">
        <v>121</v>
      </c>
      <c r="E127">
        <f t="shared" si="12"/>
        <v>1</v>
      </c>
      <c r="F127">
        <f t="shared" si="13"/>
        <v>0</v>
      </c>
      <c r="G127">
        <f t="shared" si="14"/>
        <v>0</v>
      </c>
      <c r="H127">
        <f t="shared" si="15"/>
        <v>0</v>
      </c>
      <c r="I127">
        <f t="shared" si="16"/>
        <v>0</v>
      </c>
      <c r="J127">
        <f t="shared" si="17"/>
        <v>0</v>
      </c>
      <c r="K127">
        <f t="shared" si="18"/>
        <v>0</v>
      </c>
      <c r="L127">
        <f t="shared" si="19"/>
        <v>0</v>
      </c>
      <c r="M127">
        <f t="shared" si="20"/>
        <v>0</v>
      </c>
    </row>
    <row r="128" spans="1:13">
      <c r="A128">
        <v>132</v>
      </c>
      <c r="B128" s="24">
        <v>2007</v>
      </c>
      <c r="C128" s="21">
        <v>0</v>
      </c>
      <c r="D128">
        <v>121</v>
      </c>
      <c r="E128">
        <f t="shared" si="12"/>
        <v>0</v>
      </c>
      <c r="F128">
        <f t="shared" si="13"/>
        <v>0</v>
      </c>
      <c r="G128">
        <f t="shared" si="14"/>
        <v>0</v>
      </c>
      <c r="H128">
        <f t="shared" si="15"/>
        <v>0</v>
      </c>
      <c r="I128">
        <f t="shared" si="16"/>
        <v>0</v>
      </c>
      <c r="J128">
        <f t="shared" si="17"/>
        <v>0</v>
      </c>
      <c r="K128">
        <f t="shared" si="18"/>
        <v>0</v>
      </c>
      <c r="L128">
        <f t="shared" si="19"/>
        <v>0</v>
      </c>
      <c r="M128">
        <f t="shared" si="20"/>
        <v>0</v>
      </c>
    </row>
    <row r="129" spans="1:13">
      <c r="A129">
        <v>131</v>
      </c>
      <c r="B129" s="24">
        <v>2007</v>
      </c>
      <c r="C129" s="21">
        <v>0</v>
      </c>
      <c r="D129">
        <v>152</v>
      </c>
      <c r="E129">
        <f t="shared" si="12"/>
        <v>0</v>
      </c>
      <c r="F129">
        <f t="shared" si="13"/>
        <v>0</v>
      </c>
      <c r="G129">
        <f t="shared" si="14"/>
        <v>0</v>
      </c>
      <c r="H129">
        <f t="shared" si="15"/>
        <v>0</v>
      </c>
      <c r="I129">
        <f t="shared" si="16"/>
        <v>0</v>
      </c>
      <c r="J129">
        <f t="shared" si="17"/>
        <v>0</v>
      </c>
      <c r="K129" t="str">
        <f t="shared" si="18"/>
        <v>delete</v>
      </c>
      <c r="L129" t="str">
        <f t="shared" si="19"/>
        <v>delete</v>
      </c>
      <c r="M129" t="str">
        <f t="shared" si="20"/>
        <v>delete</v>
      </c>
    </row>
    <row r="130" spans="1:13">
      <c r="A130">
        <v>130</v>
      </c>
      <c r="B130" s="24">
        <v>2007</v>
      </c>
      <c r="C130" s="21">
        <v>0</v>
      </c>
      <c r="D130">
        <v>145</v>
      </c>
      <c r="E130">
        <f t="shared" ref="E130:E193" si="21">IF(F130=0,IF(G130=0,IF(C130&gt;0,1,0),0),0)</f>
        <v>0</v>
      </c>
      <c r="F130">
        <f t="shared" ref="F130:F193" si="22">IF(G130=0,IF(C130&gt;4,1,0),0)</f>
        <v>0</v>
      </c>
      <c r="G130">
        <f t="shared" ref="G130:G193" si="23">IF(C130&gt;8,1,0)</f>
        <v>0</v>
      </c>
      <c r="H130" t="str">
        <f t="shared" si="15"/>
        <v>delete</v>
      </c>
      <c r="I130" t="str">
        <f t="shared" si="16"/>
        <v>delete</v>
      </c>
      <c r="J130" t="str">
        <f t="shared" si="17"/>
        <v>delete</v>
      </c>
      <c r="K130" t="str">
        <f t="shared" si="18"/>
        <v>delete</v>
      </c>
      <c r="L130" t="str">
        <f t="shared" si="19"/>
        <v>delete</v>
      </c>
      <c r="M130" t="str">
        <f t="shared" si="20"/>
        <v>delete</v>
      </c>
    </row>
    <row r="131" spans="1:13">
      <c r="A131">
        <v>129</v>
      </c>
      <c r="B131" s="24">
        <v>2008</v>
      </c>
      <c r="C131" s="21">
        <v>0</v>
      </c>
      <c r="D131">
        <v>151</v>
      </c>
      <c r="E131">
        <f t="shared" si="21"/>
        <v>0</v>
      </c>
      <c r="F131">
        <f t="shared" si="22"/>
        <v>0</v>
      </c>
      <c r="G131">
        <f t="shared" si="23"/>
        <v>0</v>
      </c>
      <c r="H131">
        <f t="shared" ref="H131:H194" si="24">IF($B132=$B131,E132,"delete")</f>
        <v>0</v>
      </c>
      <c r="I131">
        <f t="shared" ref="I131:I194" si="25">IF($B132=$B131,F132,"delete")</f>
        <v>0</v>
      </c>
      <c r="J131">
        <f t="shared" ref="J131:J194" si="26">IF($B132=$B131,G132,"delete")</f>
        <v>0</v>
      </c>
      <c r="K131">
        <f t="shared" ref="K131:K194" si="27">IF($B133=$B131,E133,"delete")</f>
        <v>0</v>
      </c>
      <c r="L131">
        <f t="shared" ref="L131:L194" si="28">IF($B133=$B131,F133,"delete")</f>
        <v>0</v>
      </c>
      <c r="M131">
        <f t="shared" ref="M131:M194" si="29">IF($B133=$B131,G133,"delete")</f>
        <v>0</v>
      </c>
    </row>
    <row r="132" spans="1:13">
      <c r="A132">
        <v>128</v>
      </c>
      <c r="B132" s="24">
        <v>2008</v>
      </c>
      <c r="C132" s="21">
        <v>0</v>
      </c>
      <c r="D132">
        <v>129</v>
      </c>
      <c r="E132">
        <f t="shared" si="21"/>
        <v>0</v>
      </c>
      <c r="F132">
        <f t="shared" si="22"/>
        <v>0</v>
      </c>
      <c r="G132">
        <f t="shared" si="23"/>
        <v>0</v>
      </c>
      <c r="H132">
        <f t="shared" si="24"/>
        <v>0</v>
      </c>
      <c r="I132">
        <f t="shared" si="25"/>
        <v>0</v>
      </c>
      <c r="J132">
        <f t="shared" si="26"/>
        <v>0</v>
      </c>
      <c r="K132">
        <f t="shared" si="27"/>
        <v>0</v>
      </c>
      <c r="L132">
        <f t="shared" si="28"/>
        <v>0</v>
      </c>
      <c r="M132">
        <f t="shared" si="29"/>
        <v>0</v>
      </c>
    </row>
    <row r="133" spans="1:13">
      <c r="A133">
        <v>127</v>
      </c>
      <c r="B133" s="24">
        <v>2008</v>
      </c>
      <c r="C133" s="21">
        <v>0</v>
      </c>
      <c r="D133">
        <v>80</v>
      </c>
      <c r="E133">
        <f t="shared" si="21"/>
        <v>0</v>
      </c>
      <c r="F133">
        <f t="shared" si="22"/>
        <v>0</v>
      </c>
      <c r="G133">
        <f t="shared" si="23"/>
        <v>0</v>
      </c>
      <c r="H133">
        <f t="shared" si="24"/>
        <v>0</v>
      </c>
      <c r="I133">
        <f t="shared" si="25"/>
        <v>0</v>
      </c>
      <c r="J133">
        <f t="shared" si="26"/>
        <v>0</v>
      </c>
      <c r="K133">
        <f t="shared" si="27"/>
        <v>0</v>
      </c>
      <c r="L133">
        <f t="shared" si="28"/>
        <v>0</v>
      </c>
      <c r="M133">
        <f t="shared" si="29"/>
        <v>0</v>
      </c>
    </row>
    <row r="134" spans="1:13">
      <c r="A134">
        <v>126</v>
      </c>
      <c r="B134" s="24">
        <v>2008</v>
      </c>
      <c r="C134" s="21">
        <v>0</v>
      </c>
      <c r="D134">
        <v>69</v>
      </c>
      <c r="E134">
        <f t="shared" si="21"/>
        <v>0</v>
      </c>
      <c r="F134">
        <f t="shared" si="22"/>
        <v>0</v>
      </c>
      <c r="G134">
        <f t="shared" si="23"/>
        <v>0</v>
      </c>
      <c r="H134">
        <f t="shared" si="24"/>
        <v>0</v>
      </c>
      <c r="I134">
        <f t="shared" si="25"/>
        <v>0</v>
      </c>
      <c r="J134">
        <f t="shared" si="26"/>
        <v>0</v>
      </c>
      <c r="K134">
        <f t="shared" si="27"/>
        <v>0</v>
      </c>
      <c r="L134">
        <f t="shared" si="28"/>
        <v>0</v>
      </c>
      <c r="M134">
        <f t="shared" si="29"/>
        <v>0</v>
      </c>
    </row>
    <row r="135" spans="1:13">
      <c r="A135">
        <v>125</v>
      </c>
      <c r="B135" s="24">
        <v>2008</v>
      </c>
      <c r="C135" s="21">
        <v>0</v>
      </c>
      <c r="D135">
        <v>78</v>
      </c>
      <c r="E135">
        <f t="shared" si="21"/>
        <v>0</v>
      </c>
      <c r="F135">
        <f t="shared" si="22"/>
        <v>0</v>
      </c>
      <c r="G135">
        <f t="shared" si="23"/>
        <v>0</v>
      </c>
      <c r="H135">
        <f t="shared" si="24"/>
        <v>0</v>
      </c>
      <c r="I135">
        <f t="shared" si="25"/>
        <v>0</v>
      </c>
      <c r="J135">
        <f t="shared" si="26"/>
        <v>0</v>
      </c>
      <c r="K135">
        <f t="shared" si="27"/>
        <v>0</v>
      </c>
      <c r="L135">
        <f t="shared" si="28"/>
        <v>0</v>
      </c>
      <c r="M135">
        <f t="shared" si="29"/>
        <v>0</v>
      </c>
    </row>
    <row r="136" spans="1:13">
      <c r="A136">
        <v>124</v>
      </c>
      <c r="B136" s="24">
        <v>2008</v>
      </c>
      <c r="C136" s="21">
        <v>0</v>
      </c>
      <c r="D136">
        <v>29</v>
      </c>
      <c r="E136">
        <f t="shared" si="21"/>
        <v>0</v>
      </c>
      <c r="F136">
        <f t="shared" si="22"/>
        <v>0</v>
      </c>
      <c r="G136">
        <f t="shared" si="23"/>
        <v>0</v>
      </c>
      <c r="H136">
        <f t="shared" si="24"/>
        <v>0</v>
      </c>
      <c r="I136">
        <f t="shared" si="25"/>
        <v>0</v>
      </c>
      <c r="J136">
        <f t="shared" si="26"/>
        <v>0</v>
      </c>
      <c r="K136">
        <f t="shared" si="27"/>
        <v>0</v>
      </c>
      <c r="L136">
        <f t="shared" si="28"/>
        <v>0</v>
      </c>
      <c r="M136">
        <f t="shared" si="29"/>
        <v>0</v>
      </c>
    </row>
    <row r="137" spans="1:13">
      <c r="A137">
        <v>123</v>
      </c>
      <c r="B137" s="24">
        <v>2008</v>
      </c>
      <c r="C137" s="21">
        <v>0</v>
      </c>
      <c r="D137">
        <v>352</v>
      </c>
      <c r="E137">
        <f t="shared" si="21"/>
        <v>0</v>
      </c>
      <c r="F137">
        <f t="shared" si="22"/>
        <v>0</v>
      </c>
      <c r="G137">
        <f t="shared" si="23"/>
        <v>0</v>
      </c>
      <c r="H137">
        <f t="shared" si="24"/>
        <v>0</v>
      </c>
      <c r="I137">
        <f t="shared" si="25"/>
        <v>0</v>
      </c>
      <c r="J137">
        <f t="shared" si="26"/>
        <v>0</v>
      </c>
      <c r="K137">
        <f t="shared" si="27"/>
        <v>0</v>
      </c>
      <c r="L137">
        <f t="shared" si="28"/>
        <v>0</v>
      </c>
      <c r="M137">
        <f t="shared" si="29"/>
        <v>0</v>
      </c>
    </row>
    <row r="138" spans="1:13">
      <c r="A138">
        <v>122</v>
      </c>
      <c r="B138" s="24">
        <v>2008</v>
      </c>
      <c r="C138" s="21">
        <v>0</v>
      </c>
      <c r="D138">
        <v>149</v>
      </c>
      <c r="E138">
        <f t="shared" si="21"/>
        <v>0</v>
      </c>
      <c r="F138">
        <f t="shared" si="22"/>
        <v>0</v>
      </c>
      <c r="G138">
        <f t="shared" si="23"/>
        <v>0</v>
      </c>
      <c r="H138">
        <f t="shared" si="24"/>
        <v>0</v>
      </c>
      <c r="I138">
        <f t="shared" si="25"/>
        <v>0</v>
      </c>
      <c r="J138">
        <f t="shared" si="26"/>
        <v>0</v>
      </c>
      <c r="K138">
        <f t="shared" si="27"/>
        <v>0</v>
      </c>
      <c r="L138">
        <f t="shared" si="28"/>
        <v>0</v>
      </c>
      <c r="M138">
        <f t="shared" si="29"/>
        <v>0</v>
      </c>
    </row>
    <row r="139" spans="1:13">
      <c r="A139">
        <v>121</v>
      </c>
      <c r="B139" s="24">
        <v>2008</v>
      </c>
      <c r="C139" s="21">
        <v>0</v>
      </c>
      <c r="D139">
        <v>136</v>
      </c>
      <c r="E139">
        <f t="shared" si="21"/>
        <v>0</v>
      </c>
      <c r="F139">
        <f t="shared" si="22"/>
        <v>0</v>
      </c>
      <c r="G139">
        <f t="shared" si="23"/>
        <v>0</v>
      </c>
      <c r="H139">
        <f t="shared" si="24"/>
        <v>0</v>
      </c>
      <c r="I139">
        <f t="shared" si="25"/>
        <v>0</v>
      </c>
      <c r="J139">
        <f t="shared" si="26"/>
        <v>0</v>
      </c>
      <c r="K139">
        <f t="shared" si="27"/>
        <v>0</v>
      </c>
      <c r="L139">
        <f t="shared" si="28"/>
        <v>0</v>
      </c>
      <c r="M139">
        <f t="shared" si="29"/>
        <v>0</v>
      </c>
    </row>
    <row r="140" spans="1:13">
      <c r="A140">
        <v>120</v>
      </c>
      <c r="B140" s="24">
        <v>2008</v>
      </c>
      <c r="C140" s="21">
        <v>0</v>
      </c>
      <c r="D140">
        <v>134</v>
      </c>
      <c r="E140">
        <f t="shared" si="21"/>
        <v>0</v>
      </c>
      <c r="F140">
        <f t="shared" si="22"/>
        <v>0</v>
      </c>
      <c r="G140">
        <f t="shared" si="23"/>
        <v>0</v>
      </c>
      <c r="H140">
        <f t="shared" si="24"/>
        <v>0</v>
      </c>
      <c r="I140">
        <f t="shared" si="25"/>
        <v>0</v>
      </c>
      <c r="J140">
        <f t="shared" si="26"/>
        <v>0</v>
      </c>
      <c r="K140">
        <f t="shared" si="27"/>
        <v>0</v>
      </c>
      <c r="L140">
        <f t="shared" si="28"/>
        <v>0</v>
      </c>
      <c r="M140">
        <f t="shared" si="29"/>
        <v>0</v>
      </c>
    </row>
    <row r="141" spans="1:13">
      <c r="A141">
        <v>119</v>
      </c>
      <c r="B141" s="24">
        <v>2008</v>
      </c>
      <c r="C141" s="21">
        <v>0</v>
      </c>
      <c r="D141">
        <v>134</v>
      </c>
      <c r="E141">
        <f t="shared" si="21"/>
        <v>0</v>
      </c>
      <c r="F141">
        <f t="shared" si="22"/>
        <v>0</v>
      </c>
      <c r="G141">
        <f t="shared" si="23"/>
        <v>0</v>
      </c>
      <c r="H141">
        <f t="shared" si="24"/>
        <v>0</v>
      </c>
      <c r="I141">
        <f t="shared" si="25"/>
        <v>0</v>
      </c>
      <c r="J141">
        <f t="shared" si="26"/>
        <v>0</v>
      </c>
      <c r="K141">
        <f t="shared" si="27"/>
        <v>0</v>
      </c>
      <c r="L141">
        <f t="shared" si="28"/>
        <v>0</v>
      </c>
      <c r="M141">
        <f t="shared" si="29"/>
        <v>0</v>
      </c>
    </row>
    <row r="142" spans="1:13">
      <c r="A142">
        <v>118</v>
      </c>
      <c r="B142" s="24">
        <v>2008</v>
      </c>
      <c r="C142" s="21">
        <v>0</v>
      </c>
      <c r="D142">
        <v>145</v>
      </c>
      <c r="E142">
        <f t="shared" si="21"/>
        <v>0</v>
      </c>
      <c r="F142">
        <f t="shared" si="22"/>
        <v>0</v>
      </c>
      <c r="G142">
        <f t="shared" si="23"/>
        <v>0</v>
      </c>
      <c r="H142">
        <f t="shared" si="24"/>
        <v>0</v>
      </c>
      <c r="I142">
        <f t="shared" si="25"/>
        <v>0</v>
      </c>
      <c r="J142">
        <f t="shared" si="26"/>
        <v>0</v>
      </c>
      <c r="K142">
        <f t="shared" si="27"/>
        <v>0</v>
      </c>
      <c r="L142">
        <f t="shared" si="28"/>
        <v>0</v>
      </c>
      <c r="M142">
        <f t="shared" si="29"/>
        <v>0</v>
      </c>
    </row>
    <row r="143" spans="1:13">
      <c r="A143">
        <v>117</v>
      </c>
      <c r="B143" s="24">
        <v>2008</v>
      </c>
      <c r="C143" s="21">
        <v>0</v>
      </c>
      <c r="D143">
        <v>131</v>
      </c>
      <c r="E143">
        <f t="shared" si="21"/>
        <v>0</v>
      </c>
      <c r="F143">
        <f t="shared" si="22"/>
        <v>0</v>
      </c>
      <c r="G143">
        <f t="shared" si="23"/>
        <v>0</v>
      </c>
      <c r="H143">
        <f t="shared" si="24"/>
        <v>0</v>
      </c>
      <c r="I143">
        <f t="shared" si="25"/>
        <v>0</v>
      </c>
      <c r="J143">
        <f t="shared" si="26"/>
        <v>0</v>
      </c>
      <c r="K143">
        <f t="shared" si="27"/>
        <v>0</v>
      </c>
      <c r="L143">
        <f t="shared" si="28"/>
        <v>0</v>
      </c>
      <c r="M143">
        <f t="shared" si="29"/>
        <v>0</v>
      </c>
    </row>
    <row r="144" spans="1:13">
      <c r="A144">
        <v>116</v>
      </c>
      <c r="B144" s="24">
        <v>2008</v>
      </c>
      <c r="C144" s="21">
        <v>0</v>
      </c>
      <c r="D144">
        <v>129</v>
      </c>
      <c r="E144">
        <f t="shared" si="21"/>
        <v>0</v>
      </c>
      <c r="F144">
        <f t="shared" si="22"/>
        <v>0</v>
      </c>
      <c r="G144">
        <f t="shared" si="23"/>
        <v>0</v>
      </c>
      <c r="H144">
        <f t="shared" si="24"/>
        <v>0</v>
      </c>
      <c r="I144">
        <f t="shared" si="25"/>
        <v>0</v>
      </c>
      <c r="J144">
        <f t="shared" si="26"/>
        <v>0</v>
      </c>
      <c r="K144">
        <f t="shared" si="27"/>
        <v>0</v>
      </c>
      <c r="L144">
        <f t="shared" si="28"/>
        <v>0</v>
      </c>
      <c r="M144">
        <f t="shared" si="29"/>
        <v>0</v>
      </c>
    </row>
    <row r="145" spans="1:13">
      <c r="A145">
        <v>115</v>
      </c>
      <c r="B145" s="24">
        <v>2008</v>
      </c>
      <c r="C145" s="21">
        <v>0</v>
      </c>
      <c r="D145">
        <v>123</v>
      </c>
      <c r="E145">
        <f t="shared" si="21"/>
        <v>0</v>
      </c>
      <c r="F145">
        <f t="shared" si="22"/>
        <v>0</v>
      </c>
      <c r="G145">
        <f t="shared" si="23"/>
        <v>0</v>
      </c>
      <c r="H145">
        <f t="shared" si="24"/>
        <v>0</v>
      </c>
      <c r="I145">
        <f t="shared" si="25"/>
        <v>0</v>
      </c>
      <c r="J145">
        <f t="shared" si="26"/>
        <v>0</v>
      </c>
      <c r="K145">
        <f t="shared" si="27"/>
        <v>0</v>
      </c>
      <c r="L145">
        <f t="shared" si="28"/>
        <v>0</v>
      </c>
      <c r="M145">
        <f t="shared" si="29"/>
        <v>0</v>
      </c>
    </row>
    <row r="146" spans="1:13">
      <c r="A146">
        <v>114</v>
      </c>
      <c r="B146" s="24">
        <v>2008</v>
      </c>
      <c r="C146" s="21">
        <v>0</v>
      </c>
      <c r="D146">
        <v>145</v>
      </c>
      <c r="E146">
        <f t="shared" si="21"/>
        <v>0</v>
      </c>
      <c r="F146">
        <f t="shared" si="22"/>
        <v>0</v>
      </c>
      <c r="G146">
        <f t="shared" si="23"/>
        <v>0</v>
      </c>
      <c r="H146">
        <f t="shared" si="24"/>
        <v>0</v>
      </c>
      <c r="I146">
        <f t="shared" si="25"/>
        <v>0</v>
      </c>
      <c r="J146">
        <f t="shared" si="26"/>
        <v>0</v>
      </c>
      <c r="K146">
        <f t="shared" si="27"/>
        <v>0</v>
      </c>
      <c r="L146">
        <f t="shared" si="28"/>
        <v>0</v>
      </c>
      <c r="M146">
        <f t="shared" si="29"/>
        <v>0</v>
      </c>
    </row>
    <row r="147" spans="1:13">
      <c r="A147">
        <v>113</v>
      </c>
      <c r="B147" s="24">
        <v>2008</v>
      </c>
      <c r="C147" s="21">
        <v>0</v>
      </c>
      <c r="D147">
        <v>139</v>
      </c>
      <c r="E147">
        <f t="shared" si="21"/>
        <v>0</v>
      </c>
      <c r="F147">
        <f t="shared" si="22"/>
        <v>0</v>
      </c>
      <c r="G147">
        <f t="shared" si="23"/>
        <v>0</v>
      </c>
      <c r="H147">
        <f t="shared" si="24"/>
        <v>0</v>
      </c>
      <c r="I147">
        <f t="shared" si="25"/>
        <v>0</v>
      </c>
      <c r="J147">
        <f t="shared" si="26"/>
        <v>0</v>
      </c>
      <c r="K147">
        <f t="shared" si="27"/>
        <v>0</v>
      </c>
      <c r="L147">
        <f t="shared" si="28"/>
        <v>0</v>
      </c>
      <c r="M147">
        <f t="shared" si="29"/>
        <v>0</v>
      </c>
    </row>
    <row r="148" spans="1:13">
      <c r="A148">
        <v>112</v>
      </c>
      <c r="B148" s="24">
        <v>2008</v>
      </c>
      <c r="C148" s="21">
        <v>0</v>
      </c>
      <c r="D148">
        <v>103</v>
      </c>
      <c r="E148">
        <f t="shared" si="21"/>
        <v>0</v>
      </c>
      <c r="F148">
        <f t="shared" si="22"/>
        <v>0</v>
      </c>
      <c r="G148">
        <f t="shared" si="23"/>
        <v>0</v>
      </c>
      <c r="H148">
        <f t="shared" si="24"/>
        <v>0</v>
      </c>
      <c r="I148">
        <f t="shared" si="25"/>
        <v>0</v>
      </c>
      <c r="J148">
        <f t="shared" si="26"/>
        <v>0</v>
      </c>
      <c r="K148">
        <f t="shared" si="27"/>
        <v>0</v>
      </c>
      <c r="L148">
        <f t="shared" si="28"/>
        <v>0</v>
      </c>
      <c r="M148">
        <f t="shared" si="29"/>
        <v>0</v>
      </c>
    </row>
    <row r="149" spans="1:13">
      <c r="A149">
        <v>111</v>
      </c>
      <c r="B149" s="24">
        <v>2008</v>
      </c>
      <c r="C149" s="21">
        <v>0</v>
      </c>
      <c r="D149">
        <v>89</v>
      </c>
      <c r="E149">
        <f t="shared" si="21"/>
        <v>0</v>
      </c>
      <c r="F149">
        <f t="shared" si="22"/>
        <v>0</v>
      </c>
      <c r="G149">
        <f t="shared" si="23"/>
        <v>0</v>
      </c>
      <c r="H149">
        <f t="shared" si="24"/>
        <v>0</v>
      </c>
      <c r="I149">
        <f t="shared" si="25"/>
        <v>0</v>
      </c>
      <c r="J149">
        <f t="shared" si="26"/>
        <v>0</v>
      </c>
      <c r="K149">
        <f t="shared" si="27"/>
        <v>0</v>
      </c>
      <c r="L149">
        <f t="shared" si="28"/>
        <v>0</v>
      </c>
      <c r="M149">
        <f t="shared" si="29"/>
        <v>0</v>
      </c>
    </row>
    <row r="150" spans="1:13">
      <c r="A150">
        <v>110</v>
      </c>
      <c r="B150" s="24">
        <v>2008</v>
      </c>
      <c r="C150" s="21">
        <v>0</v>
      </c>
      <c r="D150">
        <v>96</v>
      </c>
      <c r="E150">
        <f t="shared" si="21"/>
        <v>0</v>
      </c>
      <c r="F150">
        <f t="shared" si="22"/>
        <v>0</v>
      </c>
      <c r="G150">
        <f t="shared" si="23"/>
        <v>0</v>
      </c>
      <c r="H150">
        <f t="shared" si="24"/>
        <v>0</v>
      </c>
      <c r="I150">
        <f t="shared" si="25"/>
        <v>0</v>
      </c>
      <c r="J150">
        <f t="shared" si="26"/>
        <v>0</v>
      </c>
      <c r="K150">
        <f t="shared" si="27"/>
        <v>1</v>
      </c>
      <c r="L150">
        <f t="shared" si="28"/>
        <v>0</v>
      </c>
      <c r="M150">
        <f t="shared" si="29"/>
        <v>0</v>
      </c>
    </row>
    <row r="151" spans="1:13">
      <c r="A151">
        <v>109</v>
      </c>
      <c r="B151" s="24">
        <v>2008</v>
      </c>
      <c r="C151" s="21">
        <v>0</v>
      </c>
      <c r="D151">
        <v>330</v>
      </c>
      <c r="E151">
        <f t="shared" si="21"/>
        <v>0</v>
      </c>
      <c r="F151">
        <f t="shared" si="22"/>
        <v>0</v>
      </c>
      <c r="G151">
        <f t="shared" si="23"/>
        <v>0</v>
      </c>
      <c r="H151">
        <f t="shared" si="24"/>
        <v>1</v>
      </c>
      <c r="I151">
        <f t="shared" si="25"/>
        <v>0</v>
      </c>
      <c r="J151">
        <f t="shared" si="26"/>
        <v>0</v>
      </c>
      <c r="K151">
        <f t="shared" si="27"/>
        <v>1</v>
      </c>
      <c r="L151">
        <f t="shared" si="28"/>
        <v>0</v>
      </c>
      <c r="M151">
        <f t="shared" si="29"/>
        <v>0</v>
      </c>
    </row>
    <row r="152" spans="1:13">
      <c r="A152">
        <v>108</v>
      </c>
      <c r="B152" s="24">
        <v>2008</v>
      </c>
      <c r="C152" s="21">
        <v>0.15</v>
      </c>
      <c r="D152">
        <v>156</v>
      </c>
      <c r="E152">
        <f t="shared" si="21"/>
        <v>1</v>
      </c>
      <c r="F152">
        <f t="shared" si="22"/>
        <v>0</v>
      </c>
      <c r="G152">
        <f t="shared" si="23"/>
        <v>0</v>
      </c>
      <c r="H152">
        <f t="shared" si="24"/>
        <v>1</v>
      </c>
      <c r="I152">
        <f t="shared" si="25"/>
        <v>0</v>
      </c>
      <c r="J152">
        <f t="shared" si="26"/>
        <v>0</v>
      </c>
      <c r="K152">
        <f t="shared" si="27"/>
        <v>0</v>
      </c>
      <c r="L152">
        <f t="shared" si="28"/>
        <v>0</v>
      </c>
      <c r="M152">
        <f t="shared" si="29"/>
        <v>0</v>
      </c>
    </row>
    <row r="153" spans="1:13">
      <c r="A153">
        <v>107</v>
      </c>
      <c r="B153" s="24">
        <v>2008</v>
      </c>
      <c r="C153" s="21">
        <v>0.65</v>
      </c>
      <c r="D153">
        <v>91</v>
      </c>
      <c r="E153">
        <f t="shared" si="21"/>
        <v>1</v>
      </c>
      <c r="F153">
        <f t="shared" si="22"/>
        <v>0</v>
      </c>
      <c r="G153">
        <f t="shared" si="23"/>
        <v>0</v>
      </c>
      <c r="H153">
        <f t="shared" si="24"/>
        <v>0</v>
      </c>
      <c r="I153">
        <f t="shared" si="25"/>
        <v>0</v>
      </c>
      <c r="J153">
        <f t="shared" si="26"/>
        <v>0</v>
      </c>
      <c r="K153">
        <f t="shared" si="27"/>
        <v>0</v>
      </c>
      <c r="L153">
        <f t="shared" si="28"/>
        <v>0</v>
      </c>
      <c r="M153">
        <f t="shared" si="29"/>
        <v>0</v>
      </c>
    </row>
    <row r="154" spans="1:13">
      <c r="A154">
        <v>106</v>
      </c>
      <c r="B154" s="24">
        <v>2008</v>
      </c>
      <c r="C154" s="21">
        <v>0</v>
      </c>
      <c r="D154">
        <v>60</v>
      </c>
      <c r="E154">
        <f t="shared" si="21"/>
        <v>0</v>
      </c>
      <c r="F154">
        <f t="shared" si="22"/>
        <v>0</v>
      </c>
      <c r="G154">
        <f t="shared" si="23"/>
        <v>0</v>
      </c>
      <c r="H154">
        <f t="shared" si="24"/>
        <v>0</v>
      </c>
      <c r="I154">
        <f t="shared" si="25"/>
        <v>0</v>
      </c>
      <c r="J154">
        <f t="shared" si="26"/>
        <v>0</v>
      </c>
      <c r="K154">
        <f t="shared" si="27"/>
        <v>0</v>
      </c>
      <c r="L154">
        <f t="shared" si="28"/>
        <v>0</v>
      </c>
      <c r="M154">
        <f t="shared" si="29"/>
        <v>0</v>
      </c>
    </row>
    <row r="155" spans="1:13">
      <c r="A155">
        <v>105</v>
      </c>
      <c r="B155" s="24">
        <v>2008</v>
      </c>
      <c r="C155" s="21">
        <v>0</v>
      </c>
      <c r="D155">
        <v>113</v>
      </c>
      <c r="E155">
        <f t="shared" si="21"/>
        <v>0</v>
      </c>
      <c r="F155">
        <f t="shared" si="22"/>
        <v>0</v>
      </c>
      <c r="G155">
        <f t="shared" si="23"/>
        <v>0</v>
      </c>
      <c r="H155">
        <f t="shared" si="24"/>
        <v>0</v>
      </c>
      <c r="I155">
        <f t="shared" si="25"/>
        <v>0</v>
      </c>
      <c r="J155">
        <f t="shared" si="26"/>
        <v>0</v>
      </c>
      <c r="K155">
        <f t="shared" si="27"/>
        <v>0</v>
      </c>
      <c r="L155">
        <f t="shared" si="28"/>
        <v>0</v>
      </c>
      <c r="M155">
        <f t="shared" si="29"/>
        <v>0</v>
      </c>
    </row>
    <row r="156" spans="1:13">
      <c r="A156">
        <v>104</v>
      </c>
      <c r="B156" s="24">
        <v>2008</v>
      </c>
      <c r="C156" s="21">
        <v>0</v>
      </c>
      <c r="D156">
        <v>124</v>
      </c>
      <c r="E156">
        <f t="shared" si="21"/>
        <v>0</v>
      </c>
      <c r="F156">
        <f t="shared" si="22"/>
        <v>0</v>
      </c>
      <c r="G156">
        <f t="shared" si="23"/>
        <v>0</v>
      </c>
      <c r="H156">
        <f t="shared" si="24"/>
        <v>0</v>
      </c>
      <c r="I156">
        <f t="shared" si="25"/>
        <v>0</v>
      </c>
      <c r="J156">
        <f t="shared" si="26"/>
        <v>0</v>
      </c>
      <c r="K156">
        <f t="shared" si="27"/>
        <v>0</v>
      </c>
      <c r="L156">
        <f t="shared" si="28"/>
        <v>0</v>
      </c>
      <c r="M156">
        <f t="shared" si="29"/>
        <v>0</v>
      </c>
    </row>
    <row r="157" spans="1:13">
      <c r="A157">
        <v>103</v>
      </c>
      <c r="B157" s="24">
        <v>2008</v>
      </c>
      <c r="C157" s="21">
        <v>0</v>
      </c>
      <c r="D157">
        <v>141</v>
      </c>
      <c r="E157">
        <f t="shared" si="21"/>
        <v>0</v>
      </c>
      <c r="F157">
        <f t="shared" si="22"/>
        <v>0</v>
      </c>
      <c r="G157">
        <f t="shared" si="23"/>
        <v>0</v>
      </c>
      <c r="H157">
        <f t="shared" si="24"/>
        <v>0</v>
      </c>
      <c r="I157">
        <f t="shared" si="25"/>
        <v>0</v>
      </c>
      <c r="J157">
        <f t="shared" si="26"/>
        <v>0</v>
      </c>
      <c r="K157">
        <f t="shared" si="27"/>
        <v>0</v>
      </c>
      <c r="L157">
        <f t="shared" si="28"/>
        <v>0</v>
      </c>
      <c r="M157">
        <f t="shared" si="29"/>
        <v>0</v>
      </c>
    </row>
    <row r="158" spans="1:13">
      <c r="A158">
        <v>102</v>
      </c>
      <c r="B158" s="24">
        <v>2008</v>
      </c>
      <c r="C158" s="21">
        <v>0</v>
      </c>
      <c r="D158">
        <v>140</v>
      </c>
      <c r="E158">
        <f t="shared" si="21"/>
        <v>0</v>
      </c>
      <c r="F158">
        <f t="shared" si="22"/>
        <v>0</v>
      </c>
      <c r="G158">
        <f t="shared" si="23"/>
        <v>0</v>
      </c>
      <c r="H158">
        <f t="shared" si="24"/>
        <v>0</v>
      </c>
      <c r="I158">
        <f t="shared" si="25"/>
        <v>0</v>
      </c>
      <c r="J158">
        <f t="shared" si="26"/>
        <v>0</v>
      </c>
      <c r="K158">
        <f t="shared" si="27"/>
        <v>0</v>
      </c>
      <c r="L158">
        <f t="shared" si="28"/>
        <v>0</v>
      </c>
      <c r="M158">
        <f t="shared" si="29"/>
        <v>0</v>
      </c>
    </row>
    <row r="159" spans="1:13">
      <c r="A159">
        <v>101</v>
      </c>
      <c r="B159" s="24">
        <v>2008</v>
      </c>
      <c r="C159" s="21">
        <v>0</v>
      </c>
      <c r="D159">
        <v>129</v>
      </c>
      <c r="E159">
        <f t="shared" si="21"/>
        <v>0</v>
      </c>
      <c r="F159">
        <f t="shared" si="22"/>
        <v>0</v>
      </c>
      <c r="G159">
        <f t="shared" si="23"/>
        <v>0</v>
      </c>
      <c r="H159">
        <f t="shared" si="24"/>
        <v>0</v>
      </c>
      <c r="I159">
        <f t="shared" si="25"/>
        <v>0</v>
      </c>
      <c r="J159">
        <f t="shared" si="26"/>
        <v>0</v>
      </c>
      <c r="K159">
        <f t="shared" si="27"/>
        <v>0</v>
      </c>
      <c r="L159">
        <f t="shared" si="28"/>
        <v>0</v>
      </c>
      <c r="M159">
        <f t="shared" si="29"/>
        <v>0</v>
      </c>
    </row>
    <row r="160" spans="1:13">
      <c r="A160">
        <v>100</v>
      </c>
      <c r="B160" s="24">
        <v>2008</v>
      </c>
      <c r="C160" s="21">
        <v>0</v>
      </c>
      <c r="D160">
        <v>116</v>
      </c>
      <c r="E160">
        <f t="shared" si="21"/>
        <v>0</v>
      </c>
      <c r="F160">
        <f t="shared" si="22"/>
        <v>0</v>
      </c>
      <c r="G160">
        <f t="shared" si="23"/>
        <v>0</v>
      </c>
      <c r="H160">
        <f t="shared" si="24"/>
        <v>0</v>
      </c>
      <c r="I160">
        <f t="shared" si="25"/>
        <v>0</v>
      </c>
      <c r="J160">
        <f t="shared" si="26"/>
        <v>0</v>
      </c>
      <c r="K160">
        <f t="shared" si="27"/>
        <v>0</v>
      </c>
      <c r="L160">
        <f t="shared" si="28"/>
        <v>0</v>
      </c>
      <c r="M160">
        <f t="shared" si="29"/>
        <v>0</v>
      </c>
    </row>
    <row r="161" spans="1:13">
      <c r="A161">
        <v>99</v>
      </c>
      <c r="B161" s="24">
        <v>2008</v>
      </c>
      <c r="C161" s="21">
        <v>0</v>
      </c>
      <c r="D161">
        <v>96</v>
      </c>
      <c r="E161">
        <f t="shared" si="21"/>
        <v>0</v>
      </c>
      <c r="F161">
        <f t="shared" si="22"/>
        <v>0</v>
      </c>
      <c r="G161">
        <f t="shared" si="23"/>
        <v>0</v>
      </c>
      <c r="H161">
        <f t="shared" si="24"/>
        <v>0</v>
      </c>
      <c r="I161">
        <f t="shared" si="25"/>
        <v>0</v>
      </c>
      <c r="J161">
        <f t="shared" si="26"/>
        <v>0</v>
      </c>
      <c r="K161">
        <f t="shared" si="27"/>
        <v>0</v>
      </c>
      <c r="L161">
        <f t="shared" si="28"/>
        <v>0</v>
      </c>
      <c r="M161">
        <f t="shared" si="29"/>
        <v>0</v>
      </c>
    </row>
    <row r="162" spans="1:13">
      <c r="A162">
        <v>98</v>
      </c>
      <c r="B162" s="24">
        <v>2008</v>
      </c>
      <c r="C162" s="21">
        <v>0</v>
      </c>
      <c r="D162">
        <v>92</v>
      </c>
      <c r="E162">
        <f t="shared" si="21"/>
        <v>0</v>
      </c>
      <c r="F162">
        <f t="shared" si="22"/>
        <v>0</v>
      </c>
      <c r="G162">
        <f t="shared" si="23"/>
        <v>0</v>
      </c>
      <c r="H162">
        <f t="shared" si="24"/>
        <v>0</v>
      </c>
      <c r="I162">
        <f t="shared" si="25"/>
        <v>0</v>
      </c>
      <c r="J162">
        <f t="shared" si="26"/>
        <v>0</v>
      </c>
      <c r="K162" t="str">
        <f t="shared" si="27"/>
        <v>delete</v>
      </c>
      <c r="L162" t="str">
        <f t="shared" si="28"/>
        <v>delete</v>
      </c>
      <c r="M162" t="str">
        <f t="shared" si="29"/>
        <v>delete</v>
      </c>
    </row>
    <row r="163" spans="1:13">
      <c r="A163">
        <v>97</v>
      </c>
      <c r="B163" s="24">
        <v>2008</v>
      </c>
      <c r="C163" s="21">
        <v>0</v>
      </c>
      <c r="D163">
        <v>108</v>
      </c>
      <c r="E163">
        <f t="shared" si="21"/>
        <v>0</v>
      </c>
      <c r="F163">
        <f t="shared" si="22"/>
        <v>0</v>
      </c>
      <c r="G163">
        <f t="shared" si="23"/>
        <v>0</v>
      </c>
      <c r="H163" t="str">
        <f t="shared" si="24"/>
        <v>delete</v>
      </c>
      <c r="I163" t="str">
        <f t="shared" si="25"/>
        <v>delete</v>
      </c>
      <c r="J163" t="str">
        <f t="shared" si="26"/>
        <v>delete</v>
      </c>
      <c r="K163" t="str">
        <f t="shared" si="27"/>
        <v>delete</v>
      </c>
      <c r="L163" t="str">
        <f t="shared" si="28"/>
        <v>delete</v>
      </c>
      <c r="M163" t="str">
        <f t="shared" si="29"/>
        <v>delete</v>
      </c>
    </row>
    <row r="164" spans="1:13">
      <c r="A164">
        <v>96</v>
      </c>
      <c r="B164" s="24">
        <v>2009</v>
      </c>
      <c r="C164" s="21">
        <v>0</v>
      </c>
      <c r="D164">
        <v>65</v>
      </c>
      <c r="E164">
        <f t="shared" si="21"/>
        <v>0</v>
      </c>
      <c r="F164">
        <f t="shared" si="22"/>
        <v>0</v>
      </c>
      <c r="G164">
        <f t="shared" si="23"/>
        <v>0</v>
      </c>
      <c r="H164">
        <f t="shared" si="24"/>
        <v>0</v>
      </c>
      <c r="I164">
        <f t="shared" si="25"/>
        <v>0</v>
      </c>
      <c r="J164">
        <f t="shared" si="26"/>
        <v>0</v>
      </c>
      <c r="K164">
        <f t="shared" si="27"/>
        <v>0</v>
      </c>
      <c r="L164">
        <f t="shared" si="28"/>
        <v>0</v>
      </c>
      <c r="M164">
        <f t="shared" si="29"/>
        <v>0</v>
      </c>
    </row>
    <row r="165" spans="1:13">
      <c r="A165">
        <v>95</v>
      </c>
      <c r="B165" s="24">
        <v>2009</v>
      </c>
      <c r="C165" s="21">
        <v>0</v>
      </c>
      <c r="D165">
        <v>354</v>
      </c>
      <c r="E165">
        <f t="shared" si="21"/>
        <v>0</v>
      </c>
      <c r="F165">
        <f t="shared" si="22"/>
        <v>0</v>
      </c>
      <c r="G165">
        <f t="shared" si="23"/>
        <v>0</v>
      </c>
      <c r="H165">
        <f t="shared" si="24"/>
        <v>0</v>
      </c>
      <c r="I165">
        <f t="shared" si="25"/>
        <v>0</v>
      </c>
      <c r="J165">
        <f t="shared" si="26"/>
        <v>0</v>
      </c>
      <c r="K165">
        <f t="shared" si="27"/>
        <v>0</v>
      </c>
      <c r="L165">
        <f t="shared" si="28"/>
        <v>0</v>
      </c>
      <c r="M165">
        <f t="shared" si="29"/>
        <v>0</v>
      </c>
    </row>
    <row r="166" spans="1:13">
      <c r="A166">
        <v>94</v>
      </c>
      <c r="B166" s="24">
        <v>2009</v>
      </c>
      <c r="C166" s="21">
        <v>0</v>
      </c>
      <c r="D166">
        <v>322</v>
      </c>
      <c r="E166">
        <f t="shared" si="21"/>
        <v>0</v>
      </c>
      <c r="F166">
        <f t="shared" si="22"/>
        <v>0</v>
      </c>
      <c r="G166">
        <f t="shared" si="23"/>
        <v>0</v>
      </c>
      <c r="H166">
        <f t="shared" si="24"/>
        <v>0</v>
      </c>
      <c r="I166">
        <f t="shared" si="25"/>
        <v>0</v>
      </c>
      <c r="J166">
        <f t="shared" si="26"/>
        <v>0</v>
      </c>
      <c r="K166">
        <f t="shared" si="27"/>
        <v>0</v>
      </c>
      <c r="L166">
        <f t="shared" si="28"/>
        <v>0</v>
      </c>
      <c r="M166">
        <f t="shared" si="29"/>
        <v>0</v>
      </c>
    </row>
    <row r="167" spans="1:13">
      <c r="A167">
        <v>93</v>
      </c>
      <c r="B167" s="24">
        <v>2009</v>
      </c>
      <c r="C167" s="21">
        <v>0</v>
      </c>
      <c r="D167">
        <v>320</v>
      </c>
      <c r="E167">
        <f t="shared" si="21"/>
        <v>0</v>
      </c>
      <c r="F167">
        <f t="shared" si="22"/>
        <v>0</v>
      </c>
      <c r="G167">
        <f t="shared" si="23"/>
        <v>0</v>
      </c>
      <c r="H167">
        <f t="shared" si="24"/>
        <v>0</v>
      </c>
      <c r="I167">
        <f t="shared" si="25"/>
        <v>0</v>
      </c>
      <c r="J167">
        <f t="shared" si="26"/>
        <v>0</v>
      </c>
      <c r="K167">
        <f t="shared" si="27"/>
        <v>0</v>
      </c>
      <c r="L167">
        <f t="shared" si="28"/>
        <v>0</v>
      </c>
      <c r="M167">
        <f t="shared" si="29"/>
        <v>0</v>
      </c>
    </row>
    <row r="168" spans="1:13">
      <c r="A168">
        <v>92</v>
      </c>
      <c r="B168" s="24">
        <v>2009</v>
      </c>
      <c r="C168" s="21">
        <v>0</v>
      </c>
      <c r="D168">
        <v>125</v>
      </c>
      <c r="E168">
        <f t="shared" si="21"/>
        <v>0</v>
      </c>
      <c r="F168">
        <f t="shared" si="22"/>
        <v>0</v>
      </c>
      <c r="G168">
        <f t="shared" si="23"/>
        <v>0</v>
      </c>
      <c r="H168">
        <f t="shared" si="24"/>
        <v>0</v>
      </c>
      <c r="I168">
        <f t="shared" si="25"/>
        <v>0</v>
      </c>
      <c r="J168">
        <f t="shared" si="26"/>
        <v>0</v>
      </c>
      <c r="K168">
        <f t="shared" si="27"/>
        <v>0</v>
      </c>
      <c r="L168">
        <f t="shared" si="28"/>
        <v>0</v>
      </c>
      <c r="M168">
        <f t="shared" si="29"/>
        <v>0</v>
      </c>
    </row>
    <row r="169" spans="1:13">
      <c r="A169">
        <v>91</v>
      </c>
      <c r="B169" s="24">
        <v>2009</v>
      </c>
      <c r="C169" s="21">
        <v>0</v>
      </c>
      <c r="D169">
        <v>114</v>
      </c>
      <c r="E169">
        <f t="shared" si="21"/>
        <v>0</v>
      </c>
      <c r="F169">
        <f t="shared" si="22"/>
        <v>0</v>
      </c>
      <c r="G169">
        <f t="shared" si="23"/>
        <v>0</v>
      </c>
      <c r="H169">
        <f t="shared" si="24"/>
        <v>0</v>
      </c>
      <c r="I169">
        <f t="shared" si="25"/>
        <v>0</v>
      </c>
      <c r="J169">
        <f t="shared" si="26"/>
        <v>0</v>
      </c>
      <c r="K169">
        <f t="shared" si="27"/>
        <v>0</v>
      </c>
      <c r="L169">
        <f t="shared" si="28"/>
        <v>0</v>
      </c>
      <c r="M169">
        <f t="shared" si="29"/>
        <v>0</v>
      </c>
    </row>
    <row r="170" spans="1:13">
      <c r="A170">
        <v>90</v>
      </c>
      <c r="B170" s="24">
        <v>2009</v>
      </c>
      <c r="C170" s="21">
        <v>0</v>
      </c>
      <c r="D170">
        <v>90</v>
      </c>
      <c r="E170">
        <f t="shared" si="21"/>
        <v>0</v>
      </c>
      <c r="F170">
        <f t="shared" si="22"/>
        <v>0</v>
      </c>
      <c r="G170">
        <f t="shared" si="23"/>
        <v>0</v>
      </c>
      <c r="H170">
        <f t="shared" si="24"/>
        <v>0</v>
      </c>
      <c r="I170">
        <f t="shared" si="25"/>
        <v>0</v>
      </c>
      <c r="J170">
        <f t="shared" si="26"/>
        <v>0</v>
      </c>
      <c r="K170">
        <f t="shared" si="27"/>
        <v>0</v>
      </c>
      <c r="L170">
        <f t="shared" si="28"/>
        <v>0</v>
      </c>
      <c r="M170">
        <f t="shared" si="29"/>
        <v>0</v>
      </c>
    </row>
    <row r="171" spans="1:13">
      <c r="A171">
        <v>89</v>
      </c>
      <c r="B171" s="24">
        <v>2009</v>
      </c>
      <c r="C171" s="21">
        <v>0</v>
      </c>
      <c r="D171">
        <v>82</v>
      </c>
      <c r="E171">
        <f t="shared" si="21"/>
        <v>0</v>
      </c>
      <c r="F171">
        <f t="shared" si="22"/>
        <v>0</v>
      </c>
      <c r="G171">
        <f t="shared" si="23"/>
        <v>0</v>
      </c>
      <c r="H171">
        <f t="shared" si="24"/>
        <v>0</v>
      </c>
      <c r="I171">
        <f t="shared" si="25"/>
        <v>0</v>
      </c>
      <c r="J171">
        <f t="shared" si="26"/>
        <v>0</v>
      </c>
      <c r="K171">
        <f t="shared" si="27"/>
        <v>0</v>
      </c>
      <c r="L171">
        <f t="shared" si="28"/>
        <v>0</v>
      </c>
      <c r="M171">
        <f t="shared" si="29"/>
        <v>0</v>
      </c>
    </row>
    <row r="172" spans="1:13">
      <c r="A172">
        <v>88</v>
      </c>
      <c r="B172" s="24">
        <v>2009</v>
      </c>
      <c r="C172" s="21">
        <v>0</v>
      </c>
      <c r="D172">
        <v>54</v>
      </c>
      <c r="E172">
        <f t="shared" si="21"/>
        <v>0</v>
      </c>
      <c r="F172">
        <f t="shared" si="22"/>
        <v>0</v>
      </c>
      <c r="G172">
        <f t="shared" si="23"/>
        <v>0</v>
      </c>
      <c r="H172">
        <f t="shared" si="24"/>
        <v>0</v>
      </c>
      <c r="I172">
        <f t="shared" si="25"/>
        <v>0</v>
      </c>
      <c r="J172">
        <f t="shared" si="26"/>
        <v>0</v>
      </c>
      <c r="K172">
        <f t="shared" si="27"/>
        <v>0</v>
      </c>
      <c r="L172">
        <f t="shared" si="28"/>
        <v>0</v>
      </c>
      <c r="M172">
        <f t="shared" si="29"/>
        <v>0</v>
      </c>
    </row>
    <row r="173" spans="1:13">
      <c r="A173">
        <v>87</v>
      </c>
      <c r="B173" s="24">
        <v>2009</v>
      </c>
      <c r="C173" s="21">
        <v>0</v>
      </c>
      <c r="D173">
        <v>46</v>
      </c>
      <c r="E173">
        <f t="shared" si="21"/>
        <v>0</v>
      </c>
      <c r="F173">
        <f t="shared" si="22"/>
        <v>0</v>
      </c>
      <c r="G173">
        <f t="shared" si="23"/>
        <v>0</v>
      </c>
      <c r="H173">
        <f t="shared" si="24"/>
        <v>0</v>
      </c>
      <c r="I173">
        <f t="shared" si="25"/>
        <v>0</v>
      </c>
      <c r="J173">
        <f t="shared" si="26"/>
        <v>0</v>
      </c>
      <c r="K173">
        <f t="shared" si="27"/>
        <v>0</v>
      </c>
      <c r="L173">
        <f t="shared" si="28"/>
        <v>0</v>
      </c>
      <c r="M173">
        <f t="shared" si="29"/>
        <v>0</v>
      </c>
    </row>
    <row r="174" spans="1:13">
      <c r="A174">
        <v>86</v>
      </c>
      <c r="B174" s="24">
        <v>2009</v>
      </c>
      <c r="C174" s="21">
        <v>0</v>
      </c>
      <c r="D174">
        <v>47</v>
      </c>
      <c r="E174">
        <f t="shared" si="21"/>
        <v>0</v>
      </c>
      <c r="F174">
        <f t="shared" si="22"/>
        <v>0</v>
      </c>
      <c r="G174">
        <f t="shared" si="23"/>
        <v>0</v>
      </c>
      <c r="H174">
        <f t="shared" si="24"/>
        <v>0</v>
      </c>
      <c r="I174">
        <f t="shared" si="25"/>
        <v>0</v>
      </c>
      <c r="J174">
        <f t="shared" si="26"/>
        <v>0</v>
      </c>
      <c r="K174">
        <f t="shared" si="27"/>
        <v>1</v>
      </c>
      <c r="L174">
        <f t="shared" si="28"/>
        <v>0</v>
      </c>
      <c r="M174">
        <f t="shared" si="29"/>
        <v>0</v>
      </c>
    </row>
    <row r="175" spans="1:13">
      <c r="A175">
        <v>85</v>
      </c>
      <c r="B175" s="24">
        <v>2009</v>
      </c>
      <c r="C175" s="21">
        <v>0</v>
      </c>
      <c r="D175">
        <v>91</v>
      </c>
      <c r="E175">
        <f t="shared" si="21"/>
        <v>0</v>
      </c>
      <c r="F175">
        <f t="shared" si="22"/>
        <v>0</v>
      </c>
      <c r="G175">
        <f t="shared" si="23"/>
        <v>0</v>
      </c>
      <c r="H175">
        <f t="shared" si="24"/>
        <v>1</v>
      </c>
      <c r="I175">
        <f t="shared" si="25"/>
        <v>0</v>
      </c>
      <c r="J175">
        <f t="shared" si="26"/>
        <v>0</v>
      </c>
      <c r="K175">
        <f t="shared" si="27"/>
        <v>0</v>
      </c>
      <c r="L175">
        <f t="shared" si="28"/>
        <v>0</v>
      </c>
      <c r="M175">
        <f t="shared" si="29"/>
        <v>0</v>
      </c>
    </row>
    <row r="176" spans="1:13">
      <c r="A176">
        <v>84</v>
      </c>
      <c r="B176" s="24">
        <v>2009</v>
      </c>
      <c r="C176" s="21">
        <v>2.0499999999999998</v>
      </c>
      <c r="D176">
        <v>52</v>
      </c>
      <c r="E176">
        <f t="shared" si="21"/>
        <v>1</v>
      </c>
      <c r="F176">
        <f t="shared" si="22"/>
        <v>0</v>
      </c>
      <c r="G176">
        <f t="shared" si="23"/>
        <v>0</v>
      </c>
      <c r="H176">
        <f t="shared" si="24"/>
        <v>0</v>
      </c>
      <c r="I176">
        <f t="shared" si="25"/>
        <v>0</v>
      </c>
      <c r="J176">
        <f t="shared" si="26"/>
        <v>0</v>
      </c>
      <c r="K176">
        <f t="shared" si="27"/>
        <v>0</v>
      </c>
      <c r="L176">
        <f t="shared" si="28"/>
        <v>0</v>
      </c>
      <c r="M176">
        <f t="shared" si="29"/>
        <v>0</v>
      </c>
    </row>
    <row r="177" spans="1:13">
      <c r="A177">
        <v>83</v>
      </c>
      <c r="B177" s="24">
        <v>2009</v>
      </c>
      <c r="C177" s="21">
        <v>0</v>
      </c>
      <c r="D177">
        <v>130</v>
      </c>
      <c r="E177">
        <f t="shared" si="21"/>
        <v>0</v>
      </c>
      <c r="F177">
        <f t="shared" si="22"/>
        <v>0</v>
      </c>
      <c r="G177">
        <f t="shared" si="23"/>
        <v>0</v>
      </c>
      <c r="H177">
        <f t="shared" si="24"/>
        <v>0</v>
      </c>
      <c r="I177">
        <f t="shared" si="25"/>
        <v>0</v>
      </c>
      <c r="J177">
        <f t="shared" si="26"/>
        <v>0</v>
      </c>
      <c r="K177">
        <f t="shared" si="27"/>
        <v>0</v>
      </c>
      <c r="L177">
        <f t="shared" si="28"/>
        <v>0</v>
      </c>
      <c r="M177">
        <f t="shared" si="29"/>
        <v>0</v>
      </c>
    </row>
    <row r="178" spans="1:13">
      <c r="A178">
        <v>82</v>
      </c>
      <c r="B178" s="24">
        <v>2009</v>
      </c>
      <c r="C178" s="21">
        <v>0</v>
      </c>
      <c r="D178">
        <v>134</v>
      </c>
      <c r="E178">
        <f t="shared" si="21"/>
        <v>0</v>
      </c>
      <c r="F178">
        <f t="shared" si="22"/>
        <v>0</v>
      </c>
      <c r="G178">
        <f t="shared" si="23"/>
        <v>0</v>
      </c>
      <c r="H178">
        <f t="shared" si="24"/>
        <v>0</v>
      </c>
      <c r="I178">
        <f t="shared" si="25"/>
        <v>0</v>
      </c>
      <c r="J178">
        <f t="shared" si="26"/>
        <v>0</v>
      </c>
      <c r="K178">
        <f t="shared" si="27"/>
        <v>0</v>
      </c>
      <c r="L178">
        <f t="shared" si="28"/>
        <v>0</v>
      </c>
      <c r="M178">
        <f t="shared" si="29"/>
        <v>0</v>
      </c>
    </row>
    <row r="179" spans="1:13">
      <c r="A179">
        <v>81</v>
      </c>
      <c r="B179" s="24">
        <v>2009</v>
      </c>
      <c r="C179" s="21">
        <v>0</v>
      </c>
      <c r="D179">
        <v>81</v>
      </c>
      <c r="E179">
        <f t="shared" si="21"/>
        <v>0</v>
      </c>
      <c r="F179">
        <f t="shared" si="22"/>
        <v>0</v>
      </c>
      <c r="G179">
        <f t="shared" si="23"/>
        <v>0</v>
      </c>
      <c r="H179">
        <f t="shared" si="24"/>
        <v>0</v>
      </c>
      <c r="I179">
        <f t="shared" si="25"/>
        <v>0</v>
      </c>
      <c r="J179">
        <f t="shared" si="26"/>
        <v>0</v>
      </c>
      <c r="K179">
        <f t="shared" si="27"/>
        <v>0</v>
      </c>
      <c r="L179">
        <f t="shared" si="28"/>
        <v>0</v>
      </c>
      <c r="M179">
        <f t="shared" si="29"/>
        <v>0</v>
      </c>
    </row>
    <row r="180" spans="1:13">
      <c r="A180">
        <v>80</v>
      </c>
      <c r="B180" s="24">
        <v>2009</v>
      </c>
      <c r="C180" s="21">
        <v>0</v>
      </c>
      <c r="D180">
        <v>56</v>
      </c>
      <c r="E180">
        <f t="shared" si="21"/>
        <v>0</v>
      </c>
      <c r="F180">
        <f t="shared" si="22"/>
        <v>0</v>
      </c>
      <c r="G180">
        <f t="shared" si="23"/>
        <v>0</v>
      </c>
      <c r="H180">
        <f t="shared" si="24"/>
        <v>0</v>
      </c>
      <c r="I180">
        <f t="shared" si="25"/>
        <v>0</v>
      </c>
      <c r="J180">
        <f t="shared" si="26"/>
        <v>0</v>
      </c>
      <c r="K180">
        <f t="shared" si="27"/>
        <v>0</v>
      </c>
      <c r="L180">
        <f t="shared" si="28"/>
        <v>0</v>
      </c>
      <c r="M180">
        <f t="shared" si="29"/>
        <v>0</v>
      </c>
    </row>
    <row r="181" spans="1:13">
      <c r="A181">
        <v>79</v>
      </c>
      <c r="B181" s="24">
        <v>2009</v>
      </c>
      <c r="C181" s="21">
        <v>0</v>
      </c>
      <c r="D181">
        <v>135</v>
      </c>
      <c r="E181">
        <f t="shared" si="21"/>
        <v>0</v>
      </c>
      <c r="F181">
        <f t="shared" si="22"/>
        <v>0</v>
      </c>
      <c r="G181">
        <f t="shared" si="23"/>
        <v>0</v>
      </c>
      <c r="H181">
        <f t="shared" si="24"/>
        <v>0</v>
      </c>
      <c r="I181">
        <f t="shared" si="25"/>
        <v>0</v>
      </c>
      <c r="J181">
        <f t="shared" si="26"/>
        <v>0</v>
      </c>
      <c r="K181">
        <f t="shared" si="27"/>
        <v>0</v>
      </c>
      <c r="L181">
        <f t="shared" si="28"/>
        <v>0</v>
      </c>
      <c r="M181">
        <f t="shared" si="29"/>
        <v>0</v>
      </c>
    </row>
    <row r="182" spans="1:13">
      <c r="A182">
        <v>78</v>
      </c>
      <c r="B182" s="24">
        <v>2009</v>
      </c>
      <c r="C182" s="21">
        <v>0</v>
      </c>
      <c r="D182">
        <v>130</v>
      </c>
      <c r="E182">
        <f t="shared" si="21"/>
        <v>0</v>
      </c>
      <c r="F182">
        <f t="shared" si="22"/>
        <v>0</v>
      </c>
      <c r="G182">
        <f t="shared" si="23"/>
        <v>0</v>
      </c>
      <c r="H182">
        <f t="shared" si="24"/>
        <v>0</v>
      </c>
      <c r="I182">
        <f t="shared" si="25"/>
        <v>0</v>
      </c>
      <c r="J182">
        <f t="shared" si="26"/>
        <v>0</v>
      </c>
      <c r="K182">
        <f t="shared" si="27"/>
        <v>0</v>
      </c>
      <c r="L182">
        <f t="shared" si="28"/>
        <v>0</v>
      </c>
      <c r="M182">
        <f t="shared" si="29"/>
        <v>0</v>
      </c>
    </row>
    <row r="183" spans="1:13">
      <c r="A183">
        <v>77</v>
      </c>
      <c r="B183" s="24">
        <v>2009</v>
      </c>
      <c r="C183" s="21">
        <v>0</v>
      </c>
      <c r="D183">
        <v>108</v>
      </c>
      <c r="E183">
        <f t="shared" si="21"/>
        <v>0</v>
      </c>
      <c r="F183">
        <f t="shared" si="22"/>
        <v>0</v>
      </c>
      <c r="G183">
        <f t="shared" si="23"/>
        <v>0</v>
      </c>
      <c r="H183">
        <f t="shared" si="24"/>
        <v>0</v>
      </c>
      <c r="I183">
        <f t="shared" si="25"/>
        <v>0</v>
      </c>
      <c r="J183">
        <f t="shared" si="26"/>
        <v>0</v>
      </c>
      <c r="K183">
        <f t="shared" si="27"/>
        <v>0</v>
      </c>
      <c r="L183">
        <f t="shared" si="28"/>
        <v>0</v>
      </c>
      <c r="M183">
        <f t="shared" si="29"/>
        <v>0</v>
      </c>
    </row>
    <row r="184" spans="1:13">
      <c r="A184">
        <v>76</v>
      </c>
      <c r="B184" s="24">
        <v>2009</v>
      </c>
      <c r="C184" s="21">
        <v>0</v>
      </c>
      <c r="D184">
        <v>98</v>
      </c>
      <c r="E184">
        <f t="shared" si="21"/>
        <v>0</v>
      </c>
      <c r="F184">
        <f t="shared" si="22"/>
        <v>0</v>
      </c>
      <c r="G184">
        <f t="shared" si="23"/>
        <v>0</v>
      </c>
      <c r="H184">
        <f t="shared" si="24"/>
        <v>0</v>
      </c>
      <c r="I184">
        <f t="shared" si="25"/>
        <v>0</v>
      </c>
      <c r="J184">
        <f t="shared" si="26"/>
        <v>0</v>
      </c>
      <c r="K184">
        <f t="shared" si="27"/>
        <v>0</v>
      </c>
      <c r="L184">
        <f t="shared" si="28"/>
        <v>0</v>
      </c>
      <c r="M184">
        <f t="shared" si="29"/>
        <v>0</v>
      </c>
    </row>
    <row r="185" spans="1:13">
      <c r="A185">
        <v>75</v>
      </c>
      <c r="B185" s="24">
        <v>2009</v>
      </c>
      <c r="C185" s="21">
        <v>0</v>
      </c>
      <c r="D185">
        <v>112</v>
      </c>
      <c r="E185">
        <f t="shared" si="21"/>
        <v>0</v>
      </c>
      <c r="F185">
        <f t="shared" si="22"/>
        <v>0</v>
      </c>
      <c r="G185">
        <f t="shared" si="23"/>
        <v>0</v>
      </c>
      <c r="H185">
        <f t="shared" si="24"/>
        <v>0</v>
      </c>
      <c r="I185">
        <f t="shared" si="25"/>
        <v>0</v>
      </c>
      <c r="J185">
        <f t="shared" si="26"/>
        <v>0</v>
      </c>
      <c r="K185">
        <f t="shared" si="27"/>
        <v>0</v>
      </c>
      <c r="L185">
        <f t="shared" si="28"/>
        <v>0</v>
      </c>
      <c r="M185">
        <f t="shared" si="29"/>
        <v>0</v>
      </c>
    </row>
    <row r="186" spans="1:13">
      <c r="A186">
        <v>74</v>
      </c>
      <c r="B186" s="24">
        <v>2009</v>
      </c>
      <c r="C186" s="21">
        <v>0</v>
      </c>
      <c r="D186">
        <v>111</v>
      </c>
      <c r="E186">
        <f t="shared" si="21"/>
        <v>0</v>
      </c>
      <c r="F186">
        <f t="shared" si="22"/>
        <v>0</v>
      </c>
      <c r="G186">
        <f t="shared" si="23"/>
        <v>0</v>
      </c>
      <c r="H186">
        <f t="shared" si="24"/>
        <v>0</v>
      </c>
      <c r="I186">
        <f t="shared" si="25"/>
        <v>0</v>
      </c>
      <c r="J186">
        <f t="shared" si="26"/>
        <v>0</v>
      </c>
      <c r="K186">
        <f t="shared" si="27"/>
        <v>0</v>
      </c>
      <c r="L186">
        <f t="shared" si="28"/>
        <v>0</v>
      </c>
      <c r="M186">
        <f t="shared" si="29"/>
        <v>0</v>
      </c>
    </row>
    <row r="187" spans="1:13">
      <c r="A187">
        <v>73</v>
      </c>
      <c r="B187" s="24">
        <v>2009</v>
      </c>
      <c r="C187" s="21">
        <v>0</v>
      </c>
      <c r="D187">
        <v>102</v>
      </c>
      <c r="E187">
        <f t="shared" si="21"/>
        <v>0</v>
      </c>
      <c r="F187">
        <f t="shared" si="22"/>
        <v>0</v>
      </c>
      <c r="G187">
        <f t="shared" si="23"/>
        <v>0</v>
      </c>
      <c r="H187">
        <f t="shared" si="24"/>
        <v>0</v>
      </c>
      <c r="I187">
        <f t="shared" si="25"/>
        <v>0</v>
      </c>
      <c r="J187">
        <f t="shared" si="26"/>
        <v>0</v>
      </c>
      <c r="K187">
        <f t="shared" si="27"/>
        <v>0</v>
      </c>
      <c r="L187">
        <f t="shared" si="28"/>
        <v>0</v>
      </c>
      <c r="M187">
        <f t="shared" si="29"/>
        <v>0</v>
      </c>
    </row>
    <row r="188" spans="1:13">
      <c r="A188">
        <v>72</v>
      </c>
      <c r="B188" s="24">
        <v>2009</v>
      </c>
      <c r="C188" s="21">
        <v>0</v>
      </c>
      <c r="D188">
        <v>72</v>
      </c>
      <c r="E188">
        <f t="shared" si="21"/>
        <v>0</v>
      </c>
      <c r="F188">
        <f t="shared" si="22"/>
        <v>0</v>
      </c>
      <c r="G188">
        <f t="shared" si="23"/>
        <v>0</v>
      </c>
      <c r="H188">
        <f t="shared" si="24"/>
        <v>0</v>
      </c>
      <c r="I188">
        <f t="shared" si="25"/>
        <v>0</v>
      </c>
      <c r="J188">
        <f t="shared" si="26"/>
        <v>0</v>
      </c>
      <c r="K188">
        <f t="shared" si="27"/>
        <v>0</v>
      </c>
      <c r="L188">
        <f t="shared" si="28"/>
        <v>0</v>
      </c>
      <c r="M188">
        <f t="shared" si="29"/>
        <v>0</v>
      </c>
    </row>
    <row r="189" spans="1:13">
      <c r="A189">
        <v>71</v>
      </c>
      <c r="B189" s="24">
        <v>2009</v>
      </c>
      <c r="C189" s="21">
        <v>0</v>
      </c>
      <c r="D189">
        <v>71</v>
      </c>
      <c r="E189">
        <f t="shared" si="21"/>
        <v>0</v>
      </c>
      <c r="F189">
        <f t="shared" si="22"/>
        <v>0</v>
      </c>
      <c r="G189">
        <f t="shared" si="23"/>
        <v>0</v>
      </c>
      <c r="H189">
        <f t="shared" si="24"/>
        <v>0</v>
      </c>
      <c r="I189">
        <f t="shared" si="25"/>
        <v>0</v>
      </c>
      <c r="J189">
        <f t="shared" si="26"/>
        <v>0</v>
      </c>
      <c r="K189">
        <f t="shared" si="27"/>
        <v>0</v>
      </c>
      <c r="L189">
        <f t="shared" si="28"/>
        <v>0</v>
      </c>
      <c r="M189">
        <f t="shared" si="29"/>
        <v>0</v>
      </c>
    </row>
    <row r="190" spans="1:13">
      <c r="A190">
        <v>70</v>
      </c>
      <c r="B190" s="24">
        <v>2009</v>
      </c>
      <c r="C190" s="21">
        <v>0</v>
      </c>
      <c r="D190">
        <v>55</v>
      </c>
      <c r="E190">
        <f t="shared" si="21"/>
        <v>0</v>
      </c>
      <c r="F190">
        <f t="shared" si="22"/>
        <v>0</v>
      </c>
      <c r="G190">
        <f t="shared" si="23"/>
        <v>0</v>
      </c>
      <c r="H190">
        <f t="shared" si="24"/>
        <v>0</v>
      </c>
      <c r="I190">
        <f t="shared" si="25"/>
        <v>0</v>
      </c>
      <c r="J190">
        <f t="shared" si="26"/>
        <v>0</v>
      </c>
      <c r="K190">
        <f t="shared" si="27"/>
        <v>0</v>
      </c>
      <c r="L190">
        <f t="shared" si="28"/>
        <v>0</v>
      </c>
      <c r="M190">
        <f t="shared" si="29"/>
        <v>0</v>
      </c>
    </row>
    <row r="191" spans="1:13">
      <c r="A191">
        <v>69</v>
      </c>
      <c r="B191" s="24">
        <v>2009</v>
      </c>
      <c r="C191" s="21">
        <v>0</v>
      </c>
      <c r="D191">
        <v>12</v>
      </c>
      <c r="E191">
        <f t="shared" si="21"/>
        <v>0</v>
      </c>
      <c r="F191">
        <f t="shared" si="22"/>
        <v>0</v>
      </c>
      <c r="G191">
        <f t="shared" si="23"/>
        <v>0</v>
      </c>
      <c r="H191">
        <f t="shared" si="24"/>
        <v>0</v>
      </c>
      <c r="I191">
        <f t="shared" si="25"/>
        <v>0</v>
      </c>
      <c r="J191">
        <f t="shared" si="26"/>
        <v>0</v>
      </c>
      <c r="K191">
        <f t="shared" si="27"/>
        <v>0</v>
      </c>
      <c r="L191">
        <f t="shared" si="28"/>
        <v>0</v>
      </c>
      <c r="M191">
        <f t="shared" si="29"/>
        <v>0</v>
      </c>
    </row>
    <row r="192" spans="1:13">
      <c r="A192">
        <v>68</v>
      </c>
      <c r="B192" s="24">
        <v>2009</v>
      </c>
      <c r="C192" s="21">
        <v>0</v>
      </c>
      <c r="D192">
        <v>359</v>
      </c>
      <c r="E192">
        <f t="shared" si="21"/>
        <v>0</v>
      </c>
      <c r="F192">
        <f t="shared" si="22"/>
        <v>0</v>
      </c>
      <c r="G192">
        <f t="shared" si="23"/>
        <v>0</v>
      </c>
      <c r="H192">
        <f t="shared" si="24"/>
        <v>0</v>
      </c>
      <c r="I192">
        <f t="shared" si="25"/>
        <v>0</v>
      </c>
      <c r="J192">
        <f t="shared" si="26"/>
        <v>0</v>
      </c>
      <c r="K192">
        <f t="shared" si="27"/>
        <v>1</v>
      </c>
      <c r="L192">
        <f t="shared" si="28"/>
        <v>0</v>
      </c>
      <c r="M192">
        <f t="shared" si="29"/>
        <v>0</v>
      </c>
    </row>
    <row r="193" spans="1:13">
      <c r="A193">
        <v>67</v>
      </c>
      <c r="B193" s="24">
        <v>2009</v>
      </c>
      <c r="C193" s="21">
        <v>0</v>
      </c>
      <c r="D193">
        <v>358</v>
      </c>
      <c r="E193">
        <f t="shared" si="21"/>
        <v>0</v>
      </c>
      <c r="F193">
        <f t="shared" si="22"/>
        <v>0</v>
      </c>
      <c r="G193">
        <f t="shared" si="23"/>
        <v>0</v>
      </c>
      <c r="H193">
        <f t="shared" si="24"/>
        <v>1</v>
      </c>
      <c r="I193">
        <f t="shared" si="25"/>
        <v>0</v>
      </c>
      <c r="J193">
        <f t="shared" si="26"/>
        <v>0</v>
      </c>
      <c r="K193">
        <f t="shared" si="27"/>
        <v>0</v>
      </c>
      <c r="L193">
        <f t="shared" si="28"/>
        <v>0</v>
      </c>
      <c r="M193">
        <f t="shared" si="29"/>
        <v>0</v>
      </c>
    </row>
    <row r="194" spans="1:13">
      <c r="A194">
        <v>66</v>
      </c>
      <c r="B194" s="24">
        <v>2009</v>
      </c>
      <c r="C194" s="21">
        <v>0.45</v>
      </c>
      <c r="D194">
        <v>148</v>
      </c>
      <c r="E194">
        <f t="shared" ref="E194:E257" si="30">IF(F194=0,IF(G194=0,IF(C194&gt;0,1,0),0),0)</f>
        <v>1</v>
      </c>
      <c r="F194">
        <f t="shared" ref="F194:F257" si="31">IF(G194=0,IF(C194&gt;4,1,0),0)</f>
        <v>0</v>
      </c>
      <c r="G194">
        <f t="shared" ref="G194:G259" si="32">IF(C194&gt;8,1,0)</f>
        <v>0</v>
      </c>
      <c r="H194">
        <f t="shared" si="24"/>
        <v>0</v>
      </c>
      <c r="I194">
        <f t="shared" si="25"/>
        <v>0</v>
      </c>
      <c r="J194">
        <f t="shared" si="26"/>
        <v>0</v>
      </c>
      <c r="K194" t="str">
        <f t="shared" si="27"/>
        <v>delete</v>
      </c>
      <c r="L194" t="str">
        <f t="shared" si="28"/>
        <v>delete</v>
      </c>
      <c r="M194" t="str">
        <f t="shared" si="29"/>
        <v>delete</v>
      </c>
    </row>
    <row r="195" spans="1:13">
      <c r="A195">
        <v>65</v>
      </c>
      <c r="B195" s="24">
        <v>2009</v>
      </c>
      <c r="C195" s="21">
        <v>0</v>
      </c>
      <c r="D195">
        <v>90</v>
      </c>
      <c r="E195">
        <f t="shared" si="30"/>
        <v>0</v>
      </c>
      <c r="F195">
        <f t="shared" si="31"/>
        <v>0</v>
      </c>
      <c r="G195">
        <f t="shared" si="32"/>
        <v>0</v>
      </c>
      <c r="H195" t="str">
        <f t="shared" ref="H195:H258" si="33">IF($B196=$B195,E196,"delete")</f>
        <v>delete</v>
      </c>
      <c r="I195" t="str">
        <f t="shared" ref="I195:I258" si="34">IF($B196=$B195,F196,"delete")</f>
        <v>delete</v>
      </c>
      <c r="J195" t="str">
        <f t="shared" ref="J195:J258" si="35">IF($B196=$B195,G196,"delete")</f>
        <v>delete</v>
      </c>
      <c r="K195" t="str">
        <f t="shared" ref="K195:K258" si="36">IF($B197=$B195,E197,"delete")</f>
        <v>delete</v>
      </c>
      <c r="L195" t="str">
        <f t="shared" ref="L195:L258" si="37">IF($B197=$B195,F197,"delete")</f>
        <v>delete</v>
      </c>
      <c r="M195" t="str">
        <f t="shared" ref="M195:M258" si="38">IF($B197=$B195,G197,"delete")</f>
        <v>delete</v>
      </c>
    </row>
    <row r="196" spans="1:13">
      <c r="A196">
        <v>64</v>
      </c>
      <c r="B196" s="24">
        <v>2010</v>
      </c>
      <c r="C196" s="21">
        <v>0</v>
      </c>
      <c r="D196">
        <v>344</v>
      </c>
      <c r="E196">
        <f t="shared" si="30"/>
        <v>0</v>
      </c>
      <c r="F196">
        <f t="shared" si="31"/>
        <v>0</v>
      </c>
      <c r="G196">
        <f t="shared" si="32"/>
        <v>0</v>
      </c>
      <c r="H196">
        <f t="shared" si="33"/>
        <v>0</v>
      </c>
      <c r="I196">
        <f t="shared" si="34"/>
        <v>0</v>
      </c>
      <c r="J196">
        <f t="shared" si="35"/>
        <v>0</v>
      </c>
      <c r="K196">
        <f t="shared" si="36"/>
        <v>0</v>
      </c>
      <c r="L196">
        <f t="shared" si="37"/>
        <v>0</v>
      </c>
      <c r="M196">
        <f t="shared" si="38"/>
        <v>0</v>
      </c>
    </row>
    <row r="197" spans="1:13">
      <c r="A197">
        <v>63</v>
      </c>
      <c r="B197" s="24">
        <v>2010</v>
      </c>
      <c r="C197" s="21">
        <v>0</v>
      </c>
      <c r="D197">
        <v>309</v>
      </c>
      <c r="E197">
        <f t="shared" si="30"/>
        <v>0</v>
      </c>
      <c r="F197">
        <f t="shared" si="31"/>
        <v>0</v>
      </c>
      <c r="G197">
        <f t="shared" si="32"/>
        <v>0</v>
      </c>
      <c r="H197">
        <f t="shared" si="33"/>
        <v>0</v>
      </c>
      <c r="I197">
        <f t="shared" si="34"/>
        <v>0</v>
      </c>
      <c r="J197">
        <f t="shared" si="35"/>
        <v>0</v>
      </c>
      <c r="K197">
        <f t="shared" si="36"/>
        <v>0</v>
      </c>
      <c r="L197">
        <f t="shared" si="37"/>
        <v>0</v>
      </c>
      <c r="M197">
        <f t="shared" si="38"/>
        <v>0</v>
      </c>
    </row>
    <row r="198" spans="1:13">
      <c r="A198">
        <v>62</v>
      </c>
      <c r="B198" s="24">
        <v>2010</v>
      </c>
      <c r="C198" s="21">
        <v>0</v>
      </c>
      <c r="D198">
        <v>301</v>
      </c>
      <c r="E198">
        <f t="shared" si="30"/>
        <v>0</v>
      </c>
      <c r="F198">
        <f t="shared" si="31"/>
        <v>0</v>
      </c>
      <c r="G198">
        <f t="shared" si="32"/>
        <v>0</v>
      </c>
      <c r="H198">
        <f t="shared" si="33"/>
        <v>0</v>
      </c>
      <c r="I198">
        <f t="shared" si="34"/>
        <v>0</v>
      </c>
      <c r="J198">
        <f t="shared" si="35"/>
        <v>0</v>
      </c>
      <c r="K198">
        <f t="shared" si="36"/>
        <v>0</v>
      </c>
      <c r="L198">
        <f t="shared" si="37"/>
        <v>0</v>
      </c>
      <c r="M198">
        <f t="shared" si="38"/>
        <v>0</v>
      </c>
    </row>
    <row r="199" spans="1:13">
      <c r="A199">
        <v>61</v>
      </c>
      <c r="B199" s="24">
        <v>2010</v>
      </c>
      <c r="C199" s="21">
        <v>0</v>
      </c>
      <c r="D199">
        <v>145</v>
      </c>
      <c r="E199">
        <f t="shared" si="30"/>
        <v>0</v>
      </c>
      <c r="F199">
        <f t="shared" si="31"/>
        <v>0</v>
      </c>
      <c r="G199">
        <f t="shared" si="32"/>
        <v>0</v>
      </c>
      <c r="H199">
        <f t="shared" si="33"/>
        <v>0</v>
      </c>
      <c r="I199">
        <f t="shared" si="34"/>
        <v>0</v>
      </c>
      <c r="J199">
        <f t="shared" si="35"/>
        <v>0</v>
      </c>
      <c r="K199">
        <f t="shared" si="36"/>
        <v>0</v>
      </c>
      <c r="L199">
        <f t="shared" si="37"/>
        <v>0</v>
      </c>
      <c r="M199">
        <f t="shared" si="38"/>
        <v>0</v>
      </c>
    </row>
    <row r="200" spans="1:13">
      <c r="A200">
        <v>60</v>
      </c>
      <c r="B200" s="24">
        <v>2010</v>
      </c>
      <c r="C200" s="21">
        <v>0</v>
      </c>
      <c r="D200">
        <v>20</v>
      </c>
      <c r="E200">
        <f t="shared" si="30"/>
        <v>0</v>
      </c>
      <c r="F200">
        <f t="shared" si="31"/>
        <v>0</v>
      </c>
      <c r="G200">
        <f t="shared" si="32"/>
        <v>0</v>
      </c>
      <c r="H200">
        <f t="shared" si="33"/>
        <v>0</v>
      </c>
      <c r="I200">
        <f t="shared" si="34"/>
        <v>0</v>
      </c>
      <c r="J200">
        <f t="shared" si="35"/>
        <v>0</v>
      </c>
      <c r="K200">
        <f t="shared" si="36"/>
        <v>0</v>
      </c>
      <c r="L200">
        <f t="shared" si="37"/>
        <v>0</v>
      </c>
      <c r="M200">
        <f t="shared" si="38"/>
        <v>0</v>
      </c>
    </row>
    <row r="201" spans="1:13">
      <c r="A201">
        <v>59</v>
      </c>
      <c r="B201" s="24">
        <v>2010</v>
      </c>
      <c r="C201" s="21">
        <v>0</v>
      </c>
      <c r="D201">
        <v>291</v>
      </c>
      <c r="E201">
        <f t="shared" si="30"/>
        <v>0</v>
      </c>
      <c r="F201">
        <f t="shared" si="31"/>
        <v>0</v>
      </c>
      <c r="G201">
        <f t="shared" si="32"/>
        <v>0</v>
      </c>
      <c r="H201">
        <f t="shared" si="33"/>
        <v>0</v>
      </c>
      <c r="I201">
        <f t="shared" si="34"/>
        <v>0</v>
      </c>
      <c r="J201">
        <f t="shared" si="35"/>
        <v>0</v>
      </c>
      <c r="K201">
        <f t="shared" si="36"/>
        <v>1</v>
      </c>
      <c r="L201">
        <f t="shared" si="37"/>
        <v>0</v>
      </c>
      <c r="M201">
        <f t="shared" si="38"/>
        <v>0</v>
      </c>
    </row>
    <row r="202" spans="1:13">
      <c r="A202">
        <v>58</v>
      </c>
      <c r="B202" s="24">
        <v>2010</v>
      </c>
      <c r="C202" s="21">
        <v>0</v>
      </c>
      <c r="D202">
        <v>106</v>
      </c>
      <c r="E202">
        <f t="shared" si="30"/>
        <v>0</v>
      </c>
      <c r="F202">
        <f t="shared" si="31"/>
        <v>0</v>
      </c>
      <c r="G202">
        <f t="shared" si="32"/>
        <v>0</v>
      </c>
      <c r="H202">
        <f t="shared" si="33"/>
        <v>1</v>
      </c>
      <c r="I202">
        <f t="shared" si="34"/>
        <v>0</v>
      </c>
      <c r="J202">
        <f t="shared" si="35"/>
        <v>0</v>
      </c>
      <c r="K202">
        <f t="shared" si="36"/>
        <v>1</v>
      </c>
      <c r="L202">
        <f t="shared" si="37"/>
        <v>0</v>
      </c>
      <c r="M202">
        <f t="shared" si="38"/>
        <v>0</v>
      </c>
    </row>
    <row r="203" spans="1:13">
      <c r="A203">
        <v>57</v>
      </c>
      <c r="B203" s="24">
        <v>2010</v>
      </c>
      <c r="C203" s="21">
        <v>0.05</v>
      </c>
      <c r="D203">
        <v>317</v>
      </c>
      <c r="E203">
        <f t="shared" si="30"/>
        <v>1</v>
      </c>
      <c r="F203">
        <f t="shared" si="31"/>
        <v>0</v>
      </c>
      <c r="G203">
        <f t="shared" si="32"/>
        <v>0</v>
      </c>
      <c r="H203">
        <f t="shared" si="33"/>
        <v>1</v>
      </c>
      <c r="I203">
        <f t="shared" si="34"/>
        <v>0</v>
      </c>
      <c r="J203">
        <f t="shared" si="35"/>
        <v>0</v>
      </c>
      <c r="K203">
        <f t="shared" si="36"/>
        <v>1</v>
      </c>
      <c r="L203">
        <f t="shared" si="37"/>
        <v>0</v>
      </c>
      <c r="M203">
        <f t="shared" si="38"/>
        <v>0</v>
      </c>
    </row>
    <row r="204" spans="1:13">
      <c r="A204">
        <v>56</v>
      </c>
      <c r="B204" s="24">
        <v>2010</v>
      </c>
      <c r="C204" s="21">
        <v>1.3</v>
      </c>
      <c r="D204" t="s">
        <v>60</v>
      </c>
      <c r="E204">
        <f t="shared" si="30"/>
        <v>1</v>
      </c>
      <c r="F204">
        <f t="shared" si="31"/>
        <v>0</v>
      </c>
      <c r="G204">
        <f t="shared" si="32"/>
        <v>0</v>
      </c>
      <c r="H204">
        <f t="shared" si="33"/>
        <v>1</v>
      </c>
      <c r="I204">
        <f t="shared" si="34"/>
        <v>0</v>
      </c>
      <c r="J204">
        <f t="shared" si="35"/>
        <v>0</v>
      </c>
      <c r="K204">
        <f t="shared" si="36"/>
        <v>0</v>
      </c>
      <c r="L204">
        <f t="shared" si="37"/>
        <v>0</v>
      </c>
      <c r="M204">
        <f t="shared" si="38"/>
        <v>1</v>
      </c>
    </row>
    <row r="205" spans="1:13">
      <c r="A205">
        <v>55</v>
      </c>
      <c r="B205" s="24">
        <v>2010</v>
      </c>
      <c r="C205" s="21">
        <v>0.05</v>
      </c>
      <c r="D205">
        <v>2</v>
      </c>
      <c r="E205">
        <f t="shared" si="30"/>
        <v>1</v>
      </c>
      <c r="F205">
        <f t="shared" si="31"/>
        <v>0</v>
      </c>
      <c r="G205">
        <f t="shared" si="32"/>
        <v>0</v>
      </c>
      <c r="H205">
        <f t="shared" si="33"/>
        <v>0</v>
      </c>
      <c r="I205">
        <f t="shared" si="34"/>
        <v>0</v>
      </c>
      <c r="J205">
        <f t="shared" si="35"/>
        <v>1</v>
      </c>
      <c r="K205">
        <f t="shared" si="36"/>
        <v>1</v>
      </c>
      <c r="L205">
        <f t="shared" si="37"/>
        <v>0</v>
      </c>
      <c r="M205">
        <f t="shared" si="38"/>
        <v>0</v>
      </c>
    </row>
    <row r="206" spans="1:13">
      <c r="A206">
        <v>54</v>
      </c>
      <c r="B206" s="24">
        <v>2010</v>
      </c>
      <c r="C206" s="21">
        <v>11.45</v>
      </c>
      <c r="D206" t="s">
        <v>61</v>
      </c>
      <c r="E206">
        <f t="shared" si="30"/>
        <v>0</v>
      </c>
      <c r="F206">
        <f t="shared" si="31"/>
        <v>0</v>
      </c>
      <c r="G206">
        <f t="shared" si="32"/>
        <v>1</v>
      </c>
      <c r="H206">
        <f t="shared" si="33"/>
        <v>1</v>
      </c>
      <c r="I206">
        <f t="shared" si="34"/>
        <v>0</v>
      </c>
      <c r="J206">
        <f t="shared" si="35"/>
        <v>0</v>
      </c>
      <c r="K206">
        <f t="shared" si="36"/>
        <v>0</v>
      </c>
      <c r="L206">
        <f t="shared" si="37"/>
        <v>0</v>
      </c>
      <c r="M206">
        <f t="shared" si="38"/>
        <v>0</v>
      </c>
    </row>
    <row r="207" spans="1:13">
      <c r="A207">
        <v>53</v>
      </c>
      <c r="B207" s="24">
        <v>2010</v>
      </c>
      <c r="C207" s="21">
        <v>0.15</v>
      </c>
      <c r="D207">
        <v>134</v>
      </c>
      <c r="E207">
        <f t="shared" si="30"/>
        <v>1</v>
      </c>
      <c r="F207">
        <f t="shared" si="31"/>
        <v>0</v>
      </c>
      <c r="G207">
        <f t="shared" si="32"/>
        <v>0</v>
      </c>
      <c r="H207">
        <f t="shared" si="33"/>
        <v>0</v>
      </c>
      <c r="I207">
        <f t="shared" si="34"/>
        <v>0</v>
      </c>
      <c r="J207">
        <f t="shared" si="35"/>
        <v>0</v>
      </c>
      <c r="K207">
        <f t="shared" si="36"/>
        <v>1</v>
      </c>
      <c r="L207">
        <f t="shared" si="37"/>
        <v>0</v>
      </c>
      <c r="M207">
        <f t="shared" si="38"/>
        <v>0</v>
      </c>
    </row>
    <row r="208" spans="1:13">
      <c r="A208">
        <v>52</v>
      </c>
      <c r="B208" s="24">
        <v>2010</v>
      </c>
      <c r="C208" s="21">
        <v>0</v>
      </c>
      <c r="D208">
        <v>114</v>
      </c>
      <c r="E208">
        <f t="shared" si="30"/>
        <v>0</v>
      </c>
      <c r="F208">
        <f t="shared" si="31"/>
        <v>0</v>
      </c>
      <c r="G208">
        <f t="shared" si="32"/>
        <v>0</v>
      </c>
      <c r="H208">
        <f t="shared" si="33"/>
        <v>1</v>
      </c>
      <c r="I208">
        <f t="shared" si="34"/>
        <v>0</v>
      </c>
      <c r="J208">
        <f t="shared" si="35"/>
        <v>0</v>
      </c>
      <c r="K208">
        <f t="shared" si="36"/>
        <v>0</v>
      </c>
      <c r="L208">
        <f t="shared" si="37"/>
        <v>0</v>
      </c>
      <c r="M208">
        <f t="shared" si="38"/>
        <v>0</v>
      </c>
    </row>
    <row r="209" spans="1:13">
      <c r="A209">
        <v>51</v>
      </c>
      <c r="B209" s="24">
        <v>2010</v>
      </c>
      <c r="C209" s="21">
        <v>0.55000000000000004</v>
      </c>
      <c r="D209">
        <v>109</v>
      </c>
      <c r="E209">
        <f t="shared" si="30"/>
        <v>1</v>
      </c>
      <c r="F209">
        <f t="shared" si="31"/>
        <v>0</v>
      </c>
      <c r="G209">
        <f t="shared" si="32"/>
        <v>0</v>
      </c>
      <c r="H209">
        <f t="shared" si="33"/>
        <v>0</v>
      </c>
      <c r="I209">
        <f t="shared" si="34"/>
        <v>0</v>
      </c>
      <c r="J209">
        <f t="shared" si="35"/>
        <v>0</v>
      </c>
      <c r="K209">
        <f t="shared" si="36"/>
        <v>0</v>
      </c>
      <c r="L209">
        <f t="shared" si="37"/>
        <v>0</v>
      </c>
      <c r="M209">
        <f t="shared" si="38"/>
        <v>0</v>
      </c>
    </row>
    <row r="210" spans="1:13">
      <c r="A210">
        <v>50</v>
      </c>
      <c r="B210" s="24">
        <v>2010</v>
      </c>
      <c r="C210" s="21">
        <v>0</v>
      </c>
      <c r="D210">
        <v>346</v>
      </c>
      <c r="E210">
        <f t="shared" si="30"/>
        <v>0</v>
      </c>
      <c r="F210">
        <f t="shared" si="31"/>
        <v>0</v>
      </c>
      <c r="G210">
        <f t="shared" si="32"/>
        <v>0</v>
      </c>
      <c r="H210">
        <f t="shared" si="33"/>
        <v>0</v>
      </c>
      <c r="I210">
        <f t="shared" si="34"/>
        <v>0</v>
      </c>
      <c r="J210">
        <f t="shared" si="35"/>
        <v>0</v>
      </c>
      <c r="K210">
        <f t="shared" si="36"/>
        <v>0</v>
      </c>
      <c r="L210">
        <f t="shared" si="37"/>
        <v>0</v>
      </c>
      <c r="M210">
        <f t="shared" si="38"/>
        <v>0</v>
      </c>
    </row>
    <row r="211" spans="1:13">
      <c r="A211">
        <v>49</v>
      </c>
      <c r="B211" s="24">
        <v>2010</v>
      </c>
      <c r="C211" s="21">
        <v>0</v>
      </c>
      <c r="D211">
        <v>319</v>
      </c>
      <c r="E211">
        <f t="shared" si="30"/>
        <v>0</v>
      </c>
      <c r="F211">
        <f t="shared" si="31"/>
        <v>0</v>
      </c>
      <c r="G211">
        <f t="shared" si="32"/>
        <v>0</v>
      </c>
      <c r="H211">
        <f t="shared" si="33"/>
        <v>0</v>
      </c>
      <c r="I211">
        <f t="shared" si="34"/>
        <v>0</v>
      </c>
      <c r="J211">
        <f t="shared" si="35"/>
        <v>0</v>
      </c>
      <c r="K211">
        <f t="shared" si="36"/>
        <v>0</v>
      </c>
      <c r="L211">
        <f t="shared" si="37"/>
        <v>0</v>
      </c>
      <c r="M211">
        <f t="shared" si="38"/>
        <v>0</v>
      </c>
    </row>
    <row r="212" spans="1:13">
      <c r="A212">
        <v>48</v>
      </c>
      <c r="B212" s="24">
        <v>2010</v>
      </c>
      <c r="C212" s="21">
        <v>0</v>
      </c>
      <c r="D212">
        <v>334</v>
      </c>
      <c r="E212">
        <f t="shared" si="30"/>
        <v>0</v>
      </c>
      <c r="F212">
        <f t="shared" si="31"/>
        <v>0</v>
      </c>
      <c r="G212">
        <f t="shared" si="32"/>
        <v>0</v>
      </c>
      <c r="H212">
        <f t="shared" si="33"/>
        <v>0</v>
      </c>
      <c r="I212">
        <f t="shared" si="34"/>
        <v>0</v>
      </c>
      <c r="J212">
        <f t="shared" si="35"/>
        <v>0</v>
      </c>
      <c r="K212">
        <f t="shared" si="36"/>
        <v>1</v>
      </c>
      <c r="L212">
        <f t="shared" si="37"/>
        <v>0</v>
      </c>
      <c r="M212">
        <f t="shared" si="38"/>
        <v>0</v>
      </c>
    </row>
    <row r="213" spans="1:13">
      <c r="A213">
        <v>47</v>
      </c>
      <c r="B213" s="24">
        <v>2010</v>
      </c>
      <c r="C213" s="21">
        <v>0</v>
      </c>
      <c r="D213">
        <v>14</v>
      </c>
      <c r="E213">
        <f t="shared" si="30"/>
        <v>0</v>
      </c>
      <c r="F213">
        <f t="shared" si="31"/>
        <v>0</v>
      </c>
      <c r="G213">
        <f t="shared" si="32"/>
        <v>0</v>
      </c>
      <c r="H213">
        <f t="shared" si="33"/>
        <v>1</v>
      </c>
      <c r="I213">
        <f t="shared" si="34"/>
        <v>0</v>
      </c>
      <c r="J213">
        <f t="shared" si="35"/>
        <v>0</v>
      </c>
      <c r="K213">
        <f t="shared" si="36"/>
        <v>0</v>
      </c>
      <c r="L213">
        <f t="shared" si="37"/>
        <v>0</v>
      </c>
      <c r="M213">
        <f t="shared" si="38"/>
        <v>0</v>
      </c>
    </row>
    <row r="214" spans="1:13">
      <c r="A214">
        <v>46</v>
      </c>
      <c r="B214" s="24">
        <v>2010</v>
      </c>
      <c r="C214" s="21">
        <v>0.05</v>
      </c>
      <c r="D214">
        <v>58</v>
      </c>
      <c r="E214">
        <f t="shared" si="30"/>
        <v>1</v>
      </c>
      <c r="F214">
        <f t="shared" si="31"/>
        <v>0</v>
      </c>
      <c r="G214">
        <f t="shared" si="32"/>
        <v>0</v>
      </c>
      <c r="H214">
        <f t="shared" si="33"/>
        <v>0</v>
      </c>
      <c r="I214">
        <f t="shared" si="34"/>
        <v>0</v>
      </c>
      <c r="J214">
        <f t="shared" si="35"/>
        <v>0</v>
      </c>
      <c r="K214">
        <f t="shared" si="36"/>
        <v>0</v>
      </c>
      <c r="L214">
        <f t="shared" si="37"/>
        <v>0</v>
      </c>
      <c r="M214">
        <f t="shared" si="38"/>
        <v>0</v>
      </c>
    </row>
    <row r="215" spans="1:13">
      <c r="A215">
        <v>45</v>
      </c>
      <c r="B215" s="24">
        <v>2010</v>
      </c>
      <c r="C215" s="21">
        <v>0</v>
      </c>
      <c r="D215">
        <v>318</v>
      </c>
      <c r="E215">
        <f t="shared" si="30"/>
        <v>0</v>
      </c>
      <c r="F215">
        <f t="shared" si="31"/>
        <v>0</v>
      </c>
      <c r="G215">
        <f t="shared" si="32"/>
        <v>0</v>
      </c>
      <c r="H215">
        <f t="shared" si="33"/>
        <v>0</v>
      </c>
      <c r="I215">
        <f t="shared" si="34"/>
        <v>0</v>
      </c>
      <c r="J215">
        <f t="shared" si="35"/>
        <v>0</v>
      </c>
      <c r="K215">
        <f t="shared" si="36"/>
        <v>0</v>
      </c>
      <c r="L215">
        <f t="shared" si="37"/>
        <v>0</v>
      </c>
      <c r="M215">
        <f t="shared" si="38"/>
        <v>0</v>
      </c>
    </row>
    <row r="216" spans="1:13">
      <c r="A216">
        <v>44</v>
      </c>
      <c r="B216" s="24">
        <v>2010</v>
      </c>
      <c r="C216" s="21">
        <v>0</v>
      </c>
      <c r="D216">
        <v>249</v>
      </c>
      <c r="E216">
        <f t="shared" si="30"/>
        <v>0</v>
      </c>
      <c r="F216">
        <f t="shared" si="31"/>
        <v>0</v>
      </c>
      <c r="G216">
        <f t="shared" si="32"/>
        <v>0</v>
      </c>
      <c r="H216">
        <f t="shared" si="33"/>
        <v>0</v>
      </c>
      <c r="I216">
        <f t="shared" si="34"/>
        <v>0</v>
      </c>
      <c r="J216">
        <f t="shared" si="35"/>
        <v>0</v>
      </c>
      <c r="K216">
        <f t="shared" si="36"/>
        <v>0</v>
      </c>
      <c r="L216">
        <f t="shared" si="37"/>
        <v>0</v>
      </c>
      <c r="M216">
        <f t="shared" si="38"/>
        <v>0</v>
      </c>
    </row>
    <row r="217" spans="1:13">
      <c r="A217">
        <v>43</v>
      </c>
      <c r="B217" s="24">
        <v>2010</v>
      </c>
      <c r="C217" s="21">
        <v>0</v>
      </c>
      <c r="D217">
        <v>82</v>
      </c>
      <c r="E217">
        <f t="shared" si="30"/>
        <v>0</v>
      </c>
      <c r="F217">
        <f t="shared" si="31"/>
        <v>0</v>
      </c>
      <c r="G217">
        <f t="shared" si="32"/>
        <v>0</v>
      </c>
      <c r="H217">
        <f t="shared" si="33"/>
        <v>0</v>
      </c>
      <c r="I217">
        <f t="shared" si="34"/>
        <v>0</v>
      </c>
      <c r="J217">
        <f t="shared" si="35"/>
        <v>0</v>
      </c>
      <c r="K217">
        <f t="shared" si="36"/>
        <v>1</v>
      </c>
      <c r="L217">
        <f t="shared" si="37"/>
        <v>0</v>
      </c>
      <c r="M217">
        <f t="shared" si="38"/>
        <v>0</v>
      </c>
    </row>
    <row r="218" spans="1:13">
      <c r="A218">
        <v>42</v>
      </c>
      <c r="B218" s="24">
        <v>2010</v>
      </c>
      <c r="C218" s="21">
        <v>0</v>
      </c>
      <c r="D218">
        <v>357</v>
      </c>
      <c r="E218">
        <f t="shared" si="30"/>
        <v>0</v>
      </c>
      <c r="F218">
        <f t="shared" si="31"/>
        <v>0</v>
      </c>
      <c r="G218">
        <f t="shared" si="32"/>
        <v>0</v>
      </c>
      <c r="H218">
        <f t="shared" si="33"/>
        <v>1</v>
      </c>
      <c r="I218">
        <f t="shared" si="34"/>
        <v>0</v>
      </c>
      <c r="J218">
        <f t="shared" si="35"/>
        <v>0</v>
      </c>
      <c r="K218">
        <f t="shared" si="36"/>
        <v>0</v>
      </c>
      <c r="L218">
        <f t="shared" si="37"/>
        <v>0</v>
      </c>
      <c r="M218">
        <f t="shared" si="38"/>
        <v>0</v>
      </c>
    </row>
    <row r="219" spans="1:13">
      <c r="A219">
        <v>41</v>
      </c>
      <c r="B219" s="24">
        <v>2010</v>
      </c>
      <c r="C219" s="21">
        <v>2.75</v>
      </c>
      <c r="D219">
        <v>134</v>
      </c>
      <c r="E219">
        <f t="shared" si="30"/>
        <v>1</v>
      </c>
      <c r="F219">
        <f t="shared" si="31"/>
        <v>0</v>
      </c>
      <c r="G219">
        <f t="shared" si="32"/>
        <v>0</v>
      </c>
      <c r="H219">
        <f t="shared" si="33"/>
        <v>0</v>
      </c>
      <c r="I219">
        <f t="shared" si="34"/>
        <v>0</v>
      </c>
      <c r="J219">
        <f t="shared" si="35"/>
        <v>0</v>
      </c>
      <c r="K219">
        <f t="shared" si="36"/>
        <v>0</v>
      </c>
      <c r="L219">
        <f t="shared" si="37"/>
        <v>0</v>
      </c>
      <c r="M219">
        <f t="shared" si="38"/>
        <v>0</v>
      </c>
    </row>
    <row r="220" spans="1:13">
      <c r="A220">
        <v>40</v>
      </c>
      <c r="B220" s="24">
        <v>2010</v>
      </c>
      <c r="C220" s="21">
        <v>0</v>
      </c>
      <c r="D220">
        <v>125</v>
      </c>
      <c r="E220">
        <f t="shared" si="30"/>
        <v>0</v>
      </c>
      <c r="F220">
        <f t="shared" si="31"/>
        <v>0</v>
      </c>
      <c r="G220">
        <f t="shared" si="32"/>
        <v>0</v>
      </c>
      <c r="H220">
        <f t="shared" si="33"/>
        <v>0</v>
      </c>
      <c r="I220">
        <f t="shared" si="34"/>
        <v>0</v>
      </c>
      <c r="J220">
        <f t="shared" si="35"/>
        <v>0</v>
      </c>
      <c r="K220">
        <f t="shared" si="36"/>
        <v>0</v>
      </c>
      <c r="L220">
        <f t="shared" si="37"/>
        <v>0</v>
      </c>
      <c r="M220">
        <f t="shared" si="38"/>
        <v>0</v>
      </c>
    </row>
    <row r="221" spans="1:13">
      <c r="A221">
        <v>39</v>
      </c>
      <c r="B221" s="24">
        <v>2010</v>
      </c>
      <c r="C221" s="21">
        <v>0</v>
      </c>
      <c r="D221">
        <v>14</v>
      </c>
      <c r="E221">
        <f t="shared" si="30"/>
        <v>0</v>
      </c>
      <c r="F221">
        <f t="shared" si="31"/>
        <v>0</v>
      </c>
      <c r="G221">
        <f t="shared" si="32"/>
        <v>0</v>
      </c>
      <c r="H221">
        <f t="shared" si="33"/>
        <v>0</v>
      </c>
      <c r="I221">
        <f t="shared" si="34"/>
        <v>0</v>
      </c>
      <c r="J221">
        <f t="shared" si="35"/>
        <v>0</v>
      </c>
      <c r="K221">
        <f t="shared" si="36"/>
        <v>1</v>
      </c>
      <c r="L221">
        <f t="shared" si="37"/>
        <v>0</v>
      </c>
      <c r="M221">
        <f t="shared" si="38"/>
        <v>0</v>
      </c>
    </row>
    <row r="222" spans="1:13">
      <c r="A222">
        <v>38</v>
      </c>
      <c r="B222" s="24">
        <v>2010</v>
      </c>
      <c r="C222" s="21">
        <v>0</v>
      </c>
      <c r="D222">
        <v>319</v>
      </c>
      <c r="E222">
        <f t="shared" si="30"/>
        <v>0</v>
      </c>
      <c r="F222">
        <f t="shared" si="31"/>
        <v>0</v>
      </c>
      <c r="G222">
        <f t="shared" si="32"/>
        <v>0</v>
      </c>
      <c r="H222">
        <f t="shared" si="33"/>
        <v>1</v>
      </c>
      <c r="I222">
        <f t="shared" si="34"/>
        <v>0</v>
      </c>
      <c r="J222">
        <f t="shared" si="35"/>
        <v>0</v>
      </c>
      <c r="K222">
        <f t="shared" si="36"/>
        <v>0</v>
      </c>
      <c r="L222">
        <f t="shared" si="37"/>
        <v>0</v>
      </c>
      <c r="M222">
        <f t="shared" si="38"/>
        <v>0</v>
      </c>
    </row>
    <row r="223" spans="1:13">
      <c r="A223">
        <v>37</v>
      </c>
      <c r="B223" s="24">
        <v>2010</v>
      </c>
      <c r="C223" s="21">
        <v>0.55000000000000004</v>
      </c>
      <c r="D223">
        <v>196</v>
      </c>
      <c r="E223">
        <f t="shared" si="30"/>
        <v>1</v>
      </c>
      <c r="F223">
        <f t="shared" si="31"/>
        <v>0</v>
      </c>
      <c r="G223">
        <f t="shared" si="32"/>
        <v>0</v>
      </c>
      <c r="H223">
        <f t="shared" si="33"/>
        <v>0</v>
      </c>
      <c r="I223">
        <f t="shared" si="34"/>
        <v>0</v>
      </c>
      <c r="J223">
        <f t="shared" si="35"/>
        <v>0</v>
      </c>
      <c r="K223">
        <f t="shared" si="36"/>
        <v>0</v>
      </c>
      <c r="L223">
        <f t="shared" si="37"/>
        <v>0</v>
      </c>
      <c r="M223">
        <f t="shared" si="38"/>
        <v>0</v>
      </c>
    </row>
    <row r="224" spans="1:13">
      <c r="A224">
        <v>36</v>
      </c>
      <c r="B224" s="24">
        <v>2010</v>
      </c>
      <c r="C224" s="21">
        <v>0</v>
      </c>
      <c r="D224">
        <v>122</v>
      </c>
      <c r="E224">
        <f t="shared" si="30"/>
        <v>0</v>
      </c>
      <c r="F224">
        <f t="shared" si="31"/>
        <v>0</v>
      </c>
      <c r="G224">
        <f t="shared" si="32"/>
        <v>0</v>
      </c>
      <c r="H224">
        <f t="shared" si="33"/>
        <v>0</v>
      </c>
      <c r="I224">
        <f t="shared" si="34"/>
        <v>0</v>
      </c>
      <c r="J224">
        <f t="shared" si="35"/>
        <v>0</v>
      </c>
      <c r="K224">
        <f t="shared" si="36"/>
        <v>0</v>
      </c>
      <c r="L224">
        <f t="shared" si="37"/>
        <v>0</v>
      </c>
      <c r="M224">
        <f t="shared" si="38"/>
        <v>0</v>
      </c>
    </row>
    <row r="225" spans="1:13">
      <c r="A225">
        <v>35</v>
      </c>
      <c r="B225" s="24">
        <v>2010</v>
      </c>
      <c r="C225" s="21">
        <v>0</v>
      </c>
      <c r="D225">
        <v>76</v>
      </c>
      <c r="E225">
        <f t="shared" si="30"/>
        <v>0</v>
      </c>
      <c r="F225">
        <f t="shared" si="31"/>
        <v>0</v>
      </c>
      <c r="G225">
        <f t="shared" si="32"/>
        <v>0</v>
      </c>
      <c r="H225">
        <f t="shared" si="33"/>
        <v>0</v>
      </c>
      <c r="I225">
        <f t="shared" si="34"/>
        <v>0</v>
      </c>
      <c r="J225">
        <f t="shared" si="35"/>
        <v>0</v>
      </c>
      <c r="K225">
        <f t="shared" si="36"/>
        <v>1</v>
      </c>
      <c r="L225">
        <f t="shared" si="37"/>
        <v>0</v>
      </c>
      <c r="M225">
        <f t="shared" si="38"/>
        <v>0</v>
      </c>
    </row>
    <row r="226" spans="1:13">
      <c r="A226">
        <v>34</v>
      </c>
      <c r="B226" s="24">
        <v>2010</v>
      </c>
      <c r="C226" s="21">
        <v>0</v>
      </c>
      <c r="D226">
        <v>31</v>
      </c>
      <c r="E226">
        <f t="shared" si="30"/>
        <v>0</v>
      </c>
      <c r="F226">
        <f t="shared" si="31"/>
        <v>0</v>
      </c>
      <c r="G226">
        <f t="shared" si="32"/>
        <v>0</v>
      </c>
      <c r="H226">
        <f t="shared" si="33"/>
        <v>1</v>
      </c>
      <c r="I226">
        <f t="shared" si="34"/>
        <v>0</v>
      </c>
      <c r="J226">
        <f t="shared" si="35"/>
        <v>0</v>
      </c>
      <c r="K226" t="str">
        <f t="shared" si="36"/>
        <v>delete</v>
      </c>
      <c r="L226" t="str">
        <f t="shared" si="37"/>
        <v>delete</v>
      </c>
      <c r="M226" t="str">
        <f t="shared" si="38"/>
        <v>delete</v>
      </c>
    </row>
    <row r="227" spans="1:13">
      <c r="A227">
        <v>33</v>
      </c>
      <c r="B227" s="24">
        <v>2010</v>
      </c>
      <c r="C227" s="21">
        <v>1</v>
      </c>
      <c r="D227">
        <v>73</v>
      </c>
      <c r="E227">
        <f t="shared" si="30"/>
        <v>1</v>
      </c>
      <c r="F227">
        <f t="shared" si="31"/>
        <v>0</v>
      </c>
      <c r="G227">
        <f t="shared" si="32"/>
        <v>0</v>
      </c>
      <c r="H227" t="str">
        <f t="shared" si="33"/>
        <v>delete</v>
      </c>
      <c r="I227" t="str">
        <f t="shared" si="34"/>
        <v>delete</v>
      </c>
      <c r="J227" t="str">
        <f t="shared" si="35"/>
        <v>delete</v>
      </c>
      <c r="K227" t="str">
        <f t="shared" si="36"/>
        <v>delete</v>
      </c>
      <c r="L227" t="str">
        <f t="shared" si="37"/>
        <v>delete</v>
      </c>
      <c r="M227" t="str">
        <f t="shared" si="38"/>
        <v>delete</v>
      </c>
    </row>
    <row r="228" spans="1:13">
      <c r="A228">
        <v>32</v>
      </c>
      <c r="B228" s="24">
        <v>2011</v>
      </c>
      <c r="C228" s="21">
        <v>0.95</v>
      </c>
      <c r="D228">
        <v>110</v>
      </c>
      <c r="E228">
        <f t="shared" si="30"/>
        <v>1</v>
      </c>
      <c r="F228">
        <f t="shared" si="31"/>
        <v>0</v>
      </c>
      <c r="G228">
        <f t="shared" si="32"/>
        <v>0</v>
      </c>
      <c r="H228">
        <f t="shared" si="33"/>
        <v>0</v>
      </c>
      <c r="I228">
        <f t="shared" si="34"/>
        <v>0</v>
      </c>
      <c r="J228">
        <f t="shared" si="35"/>
        <v>0</v>
      </c>
      <c r="K228">
        <f t="shared" si="36"/>
        <v>1</v>
      </c>
      <c r="L228">
        <f t="shared" si="37"/>
        <v>0</v>
      </c>
      <c r="M228">
        <f t="shared" si="38"/>
        <v>0</v>
      </c>
    </row>
    <row r="229" spans="1:13">
      <c r="A229">
        <v>31</v>
      </c>
      <c r="B229" s="24">
        <v>2011</v>
      </c>
      <c r="C229" s="21">
        <v>0</v>
      </c>
      <c r="D229">
        <v>114</v>
      </c>
      <c r="E229">
        <f t="shared" si="30"/>
        <v>0</v>
      </c>
      <c r="F229">
        <f t="shared" si="31"/>
        <v>0</v>
      </c>
      <c r="G229">
        <f t="shared" si="32"/>
        <v>0</v>
      </c>
      <c r="H229">
        <f t="shared" si="33"/>
        <v>1</v>
      </c>
      <c r="I229">
        <f t="shared" si="34"/>
        <v>0</v>
      </c>
      <c r="J229">
        <f t="shared" si="35"/>
        <v>0</v>
      </c>
      <c r="K229">
        <f t="shared" si="36"/>
        <v>0</v>
      </c>
      <c r="L229">
        <f t="shared" si="37"/>
        <v>0</v>
      </c>
      <c r="M229">
        <f t="shared" si="38"/>
        <v>0</v>
      </c>
    </row>
    <row r="230" spans="1:13">
      <c r="A230">
        <v>30</v>
      </c>
      <c r="B230" s="24">
        <v>2011</v>
      </c>
      <c r="C230" s="21">
        <v>0.05</v>
      </c>
      <c r="D230">
        <v>109</v>
      </c>
      <c r="E230">
        <f t="shared" si="30"/>
        <v>1</v>
      </c>
      <c r="F230">
        <f t="shared" si="31"/>
        <v>0</v>
      </c>
      <c r="G230">
        <f t="shared" si="32"/>
        <v>0</v>
      </c>
      <c r="H230">
        <f t="shared" si="33"/>
        <v>0</v>
      </c>
      <c r="I230">
        <f t="shared" si="34"/>
        <v>0</v>
      </c>
      <c r="J230">
        <f t="shared" si="35"/>
        <v>0</v>
      </c>
      <c r="K230">
        <f t="shared" si="36"/>
        <v>0</v>
      </c>
      <c r="L230">
        <f t="shared" si="37"/>
        <v>0</v>
      </c>
      <c r="M230">
        <f t="shared" si="38"/>
        <v>0</v>
      </c>
    </row>
    <row r="231" spans="1:13">
      <c r="A231">
        <v>29</v>
      </c>
      <c r="B231" s="24">
        <v>2011</v>
      </c>
      <c r="C231" s="21">
        <v>0</v>
      </c>
      <c r="D231">
        <v>112</v>
      </c>
      <c r="E231">
        <f t="shared" si="30"/>
        <v>0</v>
      </c>
      <c r="F231">
        <f t="shared" si="31"/>
        <v>0</v>
      </c>
      <c r="G231">
        <f t="shared" si="32"/>
        <v>0</v>
      </c>
      <c r="H231">
        <f t="shared" si="33"/>
        <v>0</v>
      </c>
      <c r="I231">
        <f t="shared" si="34"/>
        <v>0</v>
      </c>
      <c r="J231">
        <f t="shared" si="35"/>
        <v>0</v>
      </c>
      <c r="K231">
        <f t="shared" si="36"/>
        <v>0</v>
      </c>
      <c r="L231">
        <f t="shared" si="37"/>
        <v>0</v>
      </c>
      <c r="M231">
        <f t="shared" si="38"/>
        <v>0</v>
      </c>
    </row>
    <row r="232" spans="1:13">
      <c r="A232">
        <v>28</v>
      </c>
      <c r="B232" s="24">
        <v>2011</v>
      </c>
      <c r="C232" s="21">
        <v>0</v>
      </c>
      <c r="D232">
        <v>133</v>
      </c>
      <c r="E232">
        <f t="shared" si="30"/>
        <v>0</v>
      </c>
      <c r="F232">
        <f t="shared" si="31"/>
        <v>0</v>
      </c>
      <c r="G232">
        <f t="shared" si="32"/>
        <v>0</v>
      </c>
      <c r="H232">
        <f t="shared" si="33"/>
        <v>0</v>
      </c>
      <c r="I232">
        <f t="shared" si="34"/>
        <v>0</v>
      </c>
      <c r="J232">
        <f t="shared" si="35"/>
        <v>0</v>
      </c>
      <c r="K232">
        <f t="shared" si="36"/>
        <v>0</v>
      </c>
      <c r="L232">
        <f t="shared" si="37"/>
        <v>0</v>
      </c>
      <c r="M232">
        <f t="shared" si="38"/>
        <v>0</v>
      </c>
    </row>
    <row r="233" spans="1:13">
      <c r="A233">
        <v>27</v>
      </c>
      <c r="B233" s="24">
        <v>2011</v>
      </c>
      <c r="C233" s="21">
        <v>0</v>
      </c>
      <c r="D233">
        <v>122</v>
      </c>
      <c r="E233">
        <f t="shared" si="30"/>
        <v>0</v>
      </c>
      <c r="F233">
        <f t="shared" si="31"/>
        <v>0</v>
      </c>
      <c r="G233">
        <f t="shared" si="32"/>
        <v>0</v>
      </c>
      <c r="H233">
        <f t="shared" si="33"/>
        <v>0</v>
      </c>
      <c r="I233">
        <f t="shared" si="34"/>
        <v>0</v>
      </c>
      <c r="J233">
        <f t="shared" si="35"/>
        <v>0</v>
      </c>
      <c r="K233">
        <f t="shared" si="36"/>
        <v>0</v>
      </c>
      <c r="L233">
        <f t="shared" si="37"/>
        <v>0</v>
      </c>
      <c r="M233">
        <f t="shared" si="38"/>
        <v>0</v>
      </c>
    </row>
    <row r="234" spans="1:13">
      <c r="A234">
        <v>26</v>
      </c>
      <c r="B234" s="24">
        <v>2011</v>
      </c>
      <c r="C234" s="21">
        <v>0</v>
      </c>
      <c r="D234">
        <v>111</v>
      </c>
      <c r="E234">
        <f t="shared" si="30"/>
        <v>0</v>
      </c>
      <c r="F234">
        <f t="shared" si="31"/>
        <v>0</v>
      </c>
      <c r="G234">
        <f t="shared" si="32"/>
        <v>0</v>
      </c>
      <c r="H234">
        <f t="shared" si="33"/>
        <v>0</v>
      </c>
      <c r="I234">
        <f t="shared" si="34"/>
        <v>0</v>
      </c>
      <c r="J234">
        <f t="shared" si="35"/>
        <v>0</v>
      </c>
      <c r="K234">
        <f t="shared" si="36"/>
        <v>0</v>
      </c>
      <c r="L234">
        <f t="shared" si="37"/>
        <v>0</v>
      </c>
      <c r="M234">
        <f t="shared" si="38"/>
        <v>0</v>
      </c>
    </row>
    <row r="235" spans="1:13">
      <c r="A235">
        <v>25</v>
      </c>
      <c r="B235" s="24">
        <v>2011</v>
      </c>
      <c r="C235" s="21">
        <v>0</v>
      </c>
      <c r="D235">
        <v>126</v>
      </c>
      <c r="E235">
        <f t="shared" si="30"/>
        <v>0</v>
      </c>
      <c r="F235">
        <f t="shared" si="31"/>
        <v>0</v>
      </c>
      <c r="G235">
        <f t="shared" si="32"/>
        <v>0</v>
      </c>
      <c r="H235">
        <f t="shared" si="33"/>
        <v>0</v>
      </c>
      <c r="I235">
        <f t="shared" si="34"/>
        <v>0</v>
      </c>
      <c r="J235">
        <f t="shared" si="35"/>
        <v>0</v>
      </c>
      <c r="K235">
        <f t="shared" si="36"/>
        <v>0</v>
      </c>
      <c r="L235">
        <f t="shared" si="37"/>
        <v>0</v>
      </c>
      <c r="M235">
        <f t="shared" si="38"/>
        <v>0</v>
      </c>
    </row>
    <row r="236" spans="1:13">
      <c r="A236">
        <v>24</v>
      </c>
      <c r="B236" s="24">
        <v>2011</v>
      </c>
      <c r="C236" s="21">
        <v>0</v>
      </c>
      <c r="D236">
        <v>123</v>
      </c>
      <c r="E236">
        <f t="shared" si="30"/>
        <v>0</v>
      </c>
      <c r="F236">
        <f t="shared" si="31"/>
        <v>0</v>
      </c>
      <c r="G236">
        <f t="shared" si="32"/>
        <v>0</v>
      </c>
      <c r="H236">
        <f t="shared" si="33"/>
        <v>0</v>
      </c>
      <c r="I236">
        <f t="shared" si="34"/>
        <v>0</v>
      </c>
      <c r="J236">
        <f t="shared" si="35"/>
        <v>0</v>
      </c>
      <c r="K236">
        <f t="shared" si="36"/>
        <v>0</v>
      </c>
      <c r="L236">
        <f t="shared" si="37"/>
        <v>0</v>
      </c>
      <c r="M236">
        <f t="shared" si="38"/>
        <v>0</v>
      </c>
    </row>
    <row r="237" spans="1:13">
      <c r="A237">
        <v>23</v>
      </c>
      <c r="B237" s="24">
        <v>2011</v>
      </c>
      <c r="C237" s="21">
        <v>0</v>
      </c>
      <c r="D237">
        <v>106</v>
      </c>
      <c r="E237">
        <f t="shared" si="30"/>
        <v>0</v>
      </c>
      <c r="F237">
        <f t="shared" si="31"/>
        <v>0</v>
      </c>
      <c r="G237">
        <f t="shared" si="32"/>
        <v>0</v>
      </c>
      <c r="H237">
        <f t="shared" si="33"/>
        <v>0</v>
      </c>
      <c r="I237">
        <f t="shared" si="34"/>
        <v>0</v>
      </c>
      <c r="J237">
        <f t="shared" si="35"/>
        <v>0</v>
      </c>
      <c r="K237">
        <f t="shared" si="36"/>
        <v>0</v>
      </c>
      <c r="L237">
        <f t="shared" si="37"/>
        <v>0</v>
      </c>
      <c r="M237">
        <f t="shared" si="38"/>
        <v>0</v>
      </c>
    </row>
    <row r="238" spans="1:13">
      <c r="A238">
        <v>22</v>
      </c>
      <c r="B238" s="24">
        <v>2011</v>
      </c>
      <c r="C238" s="21">
        <v>0</v>
      </c>
      <c r="D238">
        <v>123</v>
      </c>
      <c r="E238">
        <f t="shared" si="30"/>
        <v>0</v>
      </c>
      <c r="F238">
        <f t="shared" si="31"/>
        <v>0</v>
      </c>
      <c r="G238">
        <f t="shared" si="32"/>
        <v>0</v>
      </c>
      <c r="H238">
        <f t="shared" si="33"/>
        <v>0</v>
      </c>
      <c r="I238">
        <f t="shared" si="34"/>
        <v>0</v>
      </c>
      <c r="J238">
        <f t="shared" si="35"/>
        <v>0</v>
      </c>
      <c r="K238">
        <f t="shared" si="36"/>
        <v>0</v>
      </c>
      <c r="L238">
        <f t="shared" si="37"/>
        <v>0</v>
      </c>
      <c r="M238">
        <f t="shared" si="38"/>
        <v>0</v>
      </c>
    </row>
    <row r="239" spans="1:13">
      <c r="A239">
        <v>21</v>
      </c>
      <c r="B239" s="24">
        <v>2011</v>
      </c>
      <c r="C239" s="21">
        <v>0</v>
      </c>
      <c r="D239">
        <v>128</v>
      </c>
      <c r="E239">
        <f t="shared" si="30"/>
        <v>0</v>
      </c>
      <c r="F239">
        <f t="shared" si="31"/>
        <v>0</v>
      </c>
      <c r="G239">
        <f t="shared" si="32"/>
        <v>0</v>
      </c>
      <c r="H239">
        <f t="shared" si="33"/>
        <v>0</v>
      </c>
      <c r="I239">
        <f t="shared" si="34"/>
        <v>0</v>
      </c>
      <c r="J239">
        <f t="shared" si="35"/>
        <v>0</v>
      </c>
      <c r="K239">
        <f t="shared" si="36"/>
        <v>0</v>
      </c>
      <c r="L239">
        <f t="shared" si="37"/>
        <v>0</v>
      </c>
      <c r="M239">
        <f t="shared" si="38"/>
        <v>0</v>
      </c>
    </row>
    <row r="240" spans="1:13">
      <c r="A240">
        <v>20</v>
      </c>
      <c r="B240" s="24">
        <v>2011</v>
      </c>
      <c r="C240" s="21">
        <v>0</v>
      </c>
      <c r="D240">
        <v>89</v>
      </c>
      <c r="E240">
        <f t="shared" si="30"/>
        <v>0</v>
      </c>
      <c r="F240">
        <f t="shared" si="31"/>
        <v>0</v>
      </c>
      <c r="G240">
        <f t="shared" si="32"/>
        <v>0</v>
      </c>
      <c r="H240">
        <f t="shared" si="33"/>
        <v>0</v>
      </c>
      <c r="I240">
        <f t="shared" si="34"/>
        <v>0</v>
      </c>
      <c r="J240">
        <f t="shared" si="35"/>
        <v>0</v>
      </c>
      <c r="K240">
        <f t="shared" si="36"/>
        <v>0</v>
      </c>
      <c r="L240">
        <f t="shared" si="37"/>
        <v>0</v>
      </c>
      <c r="M240">
        <f t="shared" si="38"/>
        <v>0</v>
      </c>
    </row>
    <row r="241" spans="1:13">
      <c r="A241">
        <v>19</v>
      </c>
      <c r="B241" s="24">
        <v>2011</v>
      </c>
      <c r="C241" s="21">
        <v>0</v>
      </c>
      <c r="D241">
        <v>64</v>
      </c>
      <c r="E241">
        <f t="shared" si="30"/>
        <v>0</v>
      </c>
      <c r="F241">
        <f t="shared" si="31"/>
        <v>0</v>
      </c>
      <c r="G241">
        <f t="shared" si="32"/>
        <v>0</v>
      </c>
      <c r="H241">
        <f t="shared" si="33"/>
        <v>0</v>
      </c>
      <c r="I241">
        <f t="shared" si="34"/>
        <v>0</v>
      </c>
      <c r="J241">
        <f t="shared" si="35"/>
        <v>0</v>
      </c>
      <c r="K241">
        <f t="shared" si="36"/>
        <v>0</v>
      </c>
      <c r="L241">
        <f t="shared" si="37"/>
        <v>0</v>
      </c>
      <c r="M241">
        <f t="shared" si="38"/>
        <v>0</v>
      </c>
    </row>
    <row r="242" spans="1:13">
      <c r="A242">
        <v>18</v>
      </c>
      <c r="B242" s="24">
        <v>2011</v>
      </c>
      <c r="C242" s="21">
        <v>0</v>
      </c>
      <c r="D242">
        <v>82</v>
      </c>
      <c r="E242">
        <f t="shared" si="30"/>
        <v>0</v>
      </c>
      <c r="F242">
        <f t="shared" si="31"/>
        <v>0</v>
      </c>
      <c r="G242">
        <f t="shared" si="32"/>
        <v>0</v>
      </c>
      <c r="H242">
        <f t="shared" si="33"/>
        <v>0</v>
      </c>
      <c r="I242">
        <f t="shared" si="34"/>
        <v>0</v>
      </c>
      <c r="J242">
        <f t="shared" si="35"/>
        <v>0</v>
      </c>
      <c r="K242">
        <f t="shared" si="36"/>
        <v>0</v>
      </c>
      <c r="L242">
        <f t="shared" si="37"/>
        <v>0</v>
      </c>
      <c r="M242">
        <f t="shared" si="38"/>
        <v>0</v>
      </c>
    </row>
    <row r="243" spans="1:13">
      <c r="A243">
        <v>17</v>
      </c>
      <c r="B243" s="24">
        <v>2011</v>
      </c>
      <c r="C243" s="21">
        <v>0</v>
      </c>
      <c r="D243">
        <v>102</v>
      </c>
      <c r="E243">
        <f t="shared" si="30"/>
        <v>0</v>
      </c>
      <c r="F243">
        <f t="shared" si="31"/>
        <v>0</v>
      </c>
      <c r="G243">
        <f t="shared" si="32"/>
        <v>0</v>
      </c>
      <c r="H243">
        <f t="shared" si="33"/>
        <v>0</v>
      </c>
      <c r="I243">
        <f t="shared" si="34"/>
        <v>0</v>
      </c>
      <c r="J243">
        <f t="shared" si="35"/>
        <v>0</v>
      </c>
      <c r="K243">
        <f t="shared" si="36"/>
        <v>0</v>
      </c>
      <c r="L243">
        <f t="shared" si="37"/>
        <v>0</v>
      </c>
      <c r="M243">
        <f t="shared" si="38"/>
        <v>0</v>
      </c>
    </row>
    <row r="244" spans="1:13">
      <c r="A244">
        <v>16</v>
      </c>
      <c r="B244" s="24">
        <v>2011</v>
      </c>
      <c r="C244" s="21">
        <v>0</v>
      </c>
      <c r="D244">
        <v>75</v>
      </c>
      <c r="E244">
        <f t="shared" si="30"/>
        <v>0</v>
      </c>
      <c r="F244">
        <f t="shared" si="31"/>
        <v>0</v>
      </c>
      <c r="G244">
        <f t="shared" si="32"/>
        <v>0</v>
      </c>
      <c r="H244">
        <f t="shared" si="33"/>
        <v>0</v>
      </c>
      <c r="I244">
        <f t="shared" si="34"/>
        <v>0</v>
      </c>
      <c r="J244">
        <f t="shared" si="35"/>
        <v>0</v>
      </c>
      <c r="K244">
        <f t="shared" si="36"/>
        <v>0</v>
      </c>
      <c r="L244">
        <f t="shared" si="37"/>
        <v>0</v>
      </c>
      <c r="M244">
        <f t="shared" si="38"/>
        <v>0</v>
      </c>
    </row>
    <row r="245" spans="1:13">
      <c r="A245">
        <v>15</v>
      </c>
      <c r="B245" s="24">
        <v>2011</v>
      </c>
      <c r="C245" s="21">
        <v>0</v>
      </c>
      <c r="D245">
        <v>21</v>
      </c>
      <c r="E245">
        <f t="shared" si="30"/>
        <v>0</v>
      </c>
      <c r="F245">
        <f t="shared" si="31"/>
        <v>0</v>
      </c>
      <c r="G245">
        <f t="shared" si="32"/>
        <v>0</v>
      </c>
      <c r="H245">
        <f t="shared" si="33"/>
        <v>0</v>
      </c>
      <c r="I245">
        <f t="shared" si="34"/>
        <v>0</v>
      </c>
      <c r="J245">
        <f t="shared" si="35"/>
        <v>0</v>
      </c>
      <c r="K245">
        <f t="shared" si="36"/>
        <v>0</v>
      </c>
      <c r="L245">
        <f t="shared" si="37"/>
        <v>0</v>
      </c>
      <c r="M245">
        <f t="shared" si="38"/>
        <v>0</v>
      </c>
    </row>
    <row r="246" spans="1:13">
      <c r="A246">
        <v>14</v>
      </c>
      <c r="B246" s="24">
        <v>2011</v>
      </c>
      <c r="C246" s="21">
        <v>0</v>
      </c>
      <c r="D246">
        <v>34</v>
      </c>
      <c r="E246">
        <f t="shared" si="30"/>
        <v>0</v>
      </c>
      <c r="F246">
        <f t="shared" si="31"/>
        <v>0</v>
      </c>
      <c r="G246">
        <f t="shared" si="32"/>
        <v>0</v>
      </c>
      <c r="H246">
        <f t="shared" si="33"/>
        <v>0</v>
      </c>
      <c r="I246">
        <f t="shared" si="34"/>
        <v>0</v>
      </c>
      <c r="J246">
        <f t="shared" si="35"/>
        <v>0</v>
      </c>
      <c r="K246">
        <f t="shared" si="36"/>
        <v>0</v>
      </c>
      <c r="L246">
        <f t="shared" si="37"/>
        <v>0</v>
      </c>
      <c r="M246">
        <f t="shared" si="38"/>
        <v>1</v>
      </c>
    </row>
    <row r="247" spans="1:13">
      <c r="A247">
        <v>13</v>
      </c>
      <c r="B247" s="24">
        <v>2011</v>
      </c>
      <c r="C247" s="21">
        <v>0</v>
      </c>
      <c r="D247">
        <v>17</v>
      </c>
      <c r="E247">
        <f t="shared" si="30"/>
        <v>0</v>
      </c>
      <c r="F247">
        <f t="shared" si="31"/>
        <v>0</v>
      </c>
      <c r="G247">
        <f t="shared" si="32"/>
        <v>0</v>
      </c>
      <c r="H247">
        <f t="shared" si="33"/>
        <v>0</v>
      </c>
      <c r="I247">
        <f t="shared" si="34"/>
        <v>0</v>
      </c>
      <c r="J247">
        <f t="shared" si="35"/>
        <v>1</v>
      </c>
      <c r="K247">
        <f t="shared" si="36"/>
        <v>0</v>
      </c>
      <c r="L247">
        <f t="shared" si="37"/>
        <v>0</v>
      </c>
      <c r="M247">
        <f t="shared" si="38"/>
        <v>1</v>
      </c>
    </row>
    <row r="248" spans="1:13">
      <c r="A248">
        <v>12</v>
      </c>
      <c r="B248" s="24">
        <v>2011</v>
      </c>
      <c r="C248" s="21">
        <v>19.16</v>
      </c>
      <c r="D248">
        <v>29</v>
      </c>
      <c r="E248">
        <f t="shared" si="30"/>
        <v>0</v>
      </c>
      <c r="F248">
        <f t="shared" si="31"/>
        <v>0</v>
      </c>
      <c r="G248">
        <f t="shared" si="32"/>
        <v>1</v>
      </c>
      <c r="H248">
        <f t="shared" si="33"/>
        <v>0</v>
      </c>
      <c r="I248">
        <f t="shared" si="34"/>
        <v>0</v>
      </c>
      <c r="J248">
        <f t="shared" si="35"/>
        <v>1</v>
      </c>
      <c r="K248">
        <f t="shared" si="36"/>
        <v>1</v>
      </c>
      <c r="L248">
        <f t="shared" si="37"/>
        <v>0</v>
      </c>
      <c r="M248">
        <f t="shared" si="38"/>
        <v>0</v>
      </c>
    </row>
    <row r="249" spans="1:13">
      <c r="A249">
        <v>11</v>
      </c>
      <c r="B249" s="24">
        <v>2011</v>
      </c>
      <c r="C249" s="21">
        <v>27.05</v>
      </c>
      <c r="D249">
        <v>10</v>
      </c>
      <c r="E249">
        <f t="shared" si="30"/>
        <v>0</v>
      </c>
      <c r="F249">
        <f t="shared" si="31"/>
        <v>0</v>
      </c>
      <c r="G249">
        <f t="shared" si="32"/>
        <v>1</v>
      </c>
      <c r="H249">
        <f t="shared" si="33"/>
        <v>1</v>
      </c>
      <c r="I249">
        <f t="shared" si="34"/>
        <v>0</v>
      </c>
      <c r="J249">
        <f t="shared" si="35"/>
        <v>0</v>
      </c>
      <c r="K249">
        <f t="shared" si="36"/>
        <v>1</v>
      </c>
      <c r="L249">
        <f t="shared" si="37"/>
        <v>0</v>
      </c>
      <c r="M249">
        <f t="shared" si="38"/>
        <v>0</v>
      </c>
    </row>
    <row r="250" spans="1:13">
      <c r="A250">
        <v>10</v>
      </c>
      <c r="B250" s="24">
        <v>2011</v>
      </c>
      <c r="C250" s="21">
        <v>0.45</v>
      </c>
      <c r="D250">
        <v>180</v>
      </c>
      <c r="E250">
        <f t="shared" si="30"/>
        <v>1</v>
      </c>
      <c r="F250">
        <f t="shared" si="31"/>
        <v>0</v>
      </c>
      <c r="G250">
        <f t="shared" si="32"/>
        <v>0</v>
      </c>
      <c r="H250">
        <f t="shared" si="33"/>
        <v>1</v>
      </c>
      <c r="I250">
        <f t="shared" si="34"/>
        <v>0</v>
      </c>
      <c r="J250">
        <f t="shared" si="35"/>
        <v>0</v>
      </c>
      <c r="K250">
        <f t="shared" si="36"/>
        <v>1</v>
      </c>
      <c r="L250">
        <f t="shared" si="37"/>
        <v>0</v>
      </c>
      <c r="M250">
        <f t="shared" si="38"/>
        <v>0</v>
      </c>
    </row>
    <row r="251" spans="1:13">
      <c r="A251">
        <v>9</v>
      </c>
      <c r="B251" s="24">
        <v>2011</v>
      </c>
      <c r="C251" s="21">
        <v>0.15</v>
      </c>
      <c r="D251" t="s">
        <v>61</v>
      </c>
      <c r="E251">
        <f t="shared" si="30"/>
        <v>1</v>
      </c>
      <c r="F251">
        <f t="shared" si="31"/>
        <v>0</v>
      </c>
      <c r="G251">
        <f t="shared" si="32"/>
        <v>0</v>
      </c>
      <c r="H251">
        <f t="shared" si="33"/>
        <v>1</v>
      </c>
      <c r="I251">
        <f t="shared" si="34"/>
        <v>0</v>
      </c>
      <c r="J251">
        <f t="shared" si="35"/>
        <v>0</v>
      </c>
      <c r="K251">
        <f t="shared" si="36"/>
        <v>0</v>
      </c>
      <c r="L251">
        <f t="shared" si="37"/>
        <v>0</v>
      </c>
      <c r="M251">
        <f t="shared" si="38"/>
        <v>0</v>
      </c>
    </row>
    <row r="252" spans="1:13">
      <c r="A252">
        <v>8</v>
      </c>
      <c r="B252" s="24">
        <v>2011</v>
      </c>
      <c r="C252" s="21">
        <v>0.45</v>
      </c>
      <c r="D252">
        <v>37</v>
      </c>
      <c r="E252">
        <f t="shared" si="30"/>
        <v>1</v>
      </c>
      <c r="F252">
        <f t="shared" si="31"/>
        <v>0</v>
      </c>
      <c r="G252">
        <f t="shared" si="32"/>
        <v>0</v>
      </c>
      <c r="H252">
        <f t="shared" si="33"/>
        <v>0</v>
      </c>
      <c r="I252">
        <f t="shared" si="34"/>
        <v>0</v>
      </c>
      <c r="J252">
        <f t="shared" si="35"/>
        <v>0</v>
      </c>
      <c r="K252">
        <f t="shared" si="36"/>
        <v>0</v>
      </c>
      <c r="L252">
        <f t="shared" si="37"/>
        <v>0</v>
      </c>
      <c r="M252">
        <f t="shared" si="38"/>
        <v>0</v>
      </c>
    </row>
    <row r="253" spans="1:13">
      <c r="A253">
        <v>7</v>
      </c>
      <c r="B253" s="24">
        <v>2011</v>
      </c>
      <c r="C253" s="21">
        <v>0</v>
      </c>
      <c r="D253">
        <v>141</v>
      </c>
      <c r="E253">
        <f t="shared" si="30"/>
        <v>0</v>
      </c>
      <c r="F253">
        <f t="shared" si="31"/>
        <v>0</v>
      </c>
      <c r="G253">
        <f t="shared" si="32"/>
        <v>0</v>
      </c>
      <c r="H253">
        <f t="shared" si="33"/>
        <v>0</v>
      </c>
      <c r="I253">
        <f t="shared" si="34"/>
        <v>0</v>
      </c>
      <c r="J253">
        <f t="shared" si="35"/>
        <v>0</v>
      </c>
      <c r="K253">
        <f t="shared" si="36"/>
        <v>1</v>
      </c>
      <c r="L253">
        <f t="shared" si="37"/>
        <v>0</v>
      </c>
      <c r="M253">
        <f t="shared" si="38"/>
        <v>0</v>
      </c>
    </row>
    <row r="254" spans="1:13">
      <c r="A254">
        <v>6</v>
      </c>
      <c r="B254" s="24">
        <v>2011</v>
      </c>
      <c r="C254" s="21">
        <v>0</v>
      </c>
      <c r="D254">
        <v>147</v>
      </c>
      <c r="E254">
        <f t="shared" si="30"/>
        <v>0</v>
      </c>
      <c r="F254">
        <f t="shared" si="31"/>
        <v>0</v>
      </c>
      <c r="G254">
        <f t="shared" si="32"/>
        <v>0</v>
      </c>
      <c r="H254">
        <f t="shared" si="33"/>
        <v>1</v>
      </c>
      <c r="I254">
        <f t="shared" si="34"/>
        <v>0</v>
      </c>
      <c r="J254">
        <f t="shared" si="35"/>
        <v>0</v>
      </c>
      <c r="K254">
        <f t="shared" si="36"/>
        <v>0</v>
      </c>
      <c r="L254">
        <f t="shared" si="37"/>
        <v>0</v>
      </c>
      <c r="M254">
        <f t="shared" si="38"/>
        <v>0</v>
      </c>
    </row>
    <row r="255" spans="1:13">
      <c r="A255">
        <v>5</v>
      </c>
      <c r="B255" s="24">
        <v>2011</v>
      </c>
      <c r="C255" s="21">
        <v>0.65</v>
      </c>
      <c r="D255">
        <v>121</v>
      </c>
      <c r="E255">
        <f t="shared" si="30"/>
        <v>1</v>
      </c>
      <c r="F255">
        <f t="shared" si="31"/>
        <v>0</v>
      </c>
      <c r="G255">
        <f t="shared" si="32"/>
        <v>0</v>
      </c>
      <c r="H255">
        <f t="shared" si="33"/>
        <v>0</v>
      </c>
      <c r="I255">
        <f t="shared" si="34"/>
        <v>0</v>
      </c>
      <c r="J255">
        <f t="shared" si="35"/>
        <v>0</v>
      </c>
      <c r="K255">
        <f t="shared" si="36"/>
        <v>0</v>
      </c>
      <c r="L255">
        <f t="shared" si="37"/>
        <v>0</v>
      </c>
      <c r="M255">
        <f t="shared" si="38"/>
        <v>0</v>
      </c>
    </row>
    <row r="256" spans="1:13">
      <c r="A256">
        <v>4</v>
      </c>
      <c r="B256" s="24">
        <v>2011</v>
      </c>
      <c r="C256" s="21">
        <v>0</v>
      </c>
      <c r="D256">
        <v>127</v>
      </c>
      <c r="E256">
        <f t="shared" si="30"/>
        <v>0</v>
      </c>
      <c r="F256">
        <f t="shared" si="31"/>
        <v>0</v>
      </c>
      <c r="G256">
        <f t="shared" si="32"/>
        <v>0</v>
      </c>
      <c r="H256">
        <f t="shared" si="33"/>
        <v>0</v>
      </c>
      <c r="I256">
        <f t="shared" si="34"/>
        <v>0</v>
      </c>
      <c r="J256">
        <f t="shared" si="35"/>
        <v>0</v>
      </c>
      <c r="K256">
        <f t="shared" si="36"/>
        <v>0</v>
      </c>
      <c r="L256">
        <f t="shared" si="37"/>
        <v>0</v>
      </c>
      <c r="M256">
        <f t="shared" si="38"/>
        <v>0</v>
      </c>
    </row>
    <row r="257" spans="1:13">
      <c r="A257">
        <v>3</v>
      </c>
      <c r="B257" s="24">
        <v>2011</v>
      </c>
      <c r="C257" s="21">
        <v>0</v>
      </c>
      <c r="D257">
        <v>127</v>
      </c>
      <c r="E257">
        <f t="shared" si="30"/>
        <v>0</v>
      </c>
      <c r="F257">
        <f t="shared" si="31"/>
        <v>0</v>
      </c>
      <c r="G257">
        <f t="shared" si="32"/>
        <v>0</v>
      </c>
      <c r="H257">
        <f t="shared" si="33"/>
        <v>0</v>
      </c>
      <c r="I257">
        <f t="shared" si="34"/>
        <v>0</v>
      </c>
      <c r="J257">
        <f t="shared" si="35"/>
        <v>0</v>
      </c>
      <c r="K257">
        <f t="shared" si="36"/>
        <v>0</v>
      </c>
      <c r="L257">
        <f t="shared" si="37"/>
        <v>0</v>
      </c>
      <c r="M257">
        <f t="shared" si="38"/>
        <v>0</v>
      </c>
    </row>
    <row r="258" spans="1:13">
      <c r="A258">
        <v>2</v>
      </c>
      <c r="B258" s="24">
        <v>2011</v>
      </c>
      <c r="C258" s="21">
        <v>0</v>
      </c>
      <c r="D258">
        <v>126</v>
      </c>
      <c r="E258">
        <f t="shared" ref="E258:E259" si="39">IF(F258=0,IF(G258=0,IF(C258&gt;0,1,0),0),0)</f>
        <v>0</v>
      </c>
      <c r="F258">
        <f t="shared" ref="F258:F259" si="40">IF(G258=0,IF(C258&gt;4,1,0),0)</f>
        <v>0</v>
      </c>
      <c r="G258">
        <f t="shared" si="32"/>
        <v>0</v>
      </c>
      <c r="H258">
        <f t="shared" si="33"/>
        <v>0</v>
      </c>
      <c r="I258">
        <f t="shared" si="34"/>
        <v>0</v>
      </c>
      <c r="J258">
        <f t="shared" si="35"/>
        <v>0</v>
      </c>
      <c r="K258" t="str">
        <f t="shared" si="36"/>
        <v>delete</v>
      </c>
      <c r="L258" t="str">
        <f t="shared" si="37"/>
        <v>delete</v>
      </c>
      <c r="M258" t="str">
        <f t="shared" si="38"/>
        <v>delete</v>
      </c>
    </row>
    <row r="259" spans="1:13">
      <c r="A259">
        <v>1</v>
      </c>
      <c r="B259" s="24">
        <v>2011</v>
      </c>
      <c r="C259" s="21">
        <v>0</v>
      </c>
      <c r="D259">
        <v>136</v>
      </c>
      <c r="E259">
        <f t="shared" si="39"/>
        <v>0</v>
      </c>
      <c r="F259">
        <f t="shared" si="40"/>
        <v>0</v>
      </c>
      <c r="G259">
        <f t="shared" si="32"/>
        <v>0</v>
      </c>
      <c r="H259" t="str">
        <f t="shared" ref="H259" si="41">IF($B260=$B259,E260,"delete")</f>
        <v>delete</v>
      </c>
      <c r="I259" t="str">
        <f t="shared" ref="I259" si="42">IF($B260=$B259,F260,"delete")</f>
        <v>delete</v>
      </c>
      <c r="J259" t="str">
        <f t="shared" ref="J259" si="43">IF($B260=$B259,G260,"delete")</f>
        <v>delete</v>
      </c>
      <c r="K259" t="str">
        <f t="shared" ref="K259" si="44">IF($B261=$B259,E261,"delete")</f>
        <v>delete</v>
      </c>
      <c r="L259" t="str">
        <f t="shared" ref="L259" si="45">IF($B261=$B259,F261,"delete")</f>
        <v>delete</v>
      </c>
      <c r="M259" t="str">
        <f t="shared" ref="M259" si="46">IF($B261=$B259,G261,"delete")</f>
        <v>delete</v>
      </c>
    </row>
  </sheetData>
  <sortState ref="A2:G259">
    <sortCondition descending="1" ref="A2:A259"/>
  </sortState>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Overview</vt:lpstr>
      <vt:lpstr>Optimal Trip Results</vt:lpstr>
      <vt:lpstr>Decision Process Optimization</vt:lpstr>
      <vt:lpstr>Stated Rating Optimization</vt:lpstr>
      <vt:lpstr>No-Show Adjusted Sim.</vt:lpstr>
      <vt:lpstr>Cancun Weather Sim.</vt:lpstr>
      <vt:lpstr>Alt. Matching Model</vt:lpstr>
      <vt:lpstr>Cancun Weather Data</vt:lpstr>
      <vt:lpstr>Trip choice data</vt:lpstr>
      <vt:lpstr>Trip survey input</vt:lpstr>
      <vt:lpstr>Conjoint analysis input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Prottas</dc:creator>
  <cp:lastModifiedBy>Chris Prottas</cp:lastModifiedBy>
  <dcterms:created xsi:type="dcterms:W3CDTF">2011-12-01T18:08:06Z</dcterms:created>
  <dcterms:modified xsi:type="dcterms:W3CDTF">2011-12-11T23:48:46Z</dcterms:modified>
</cp:coreProperties>
</file>