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480" yWindow="30" windowWidth="14235" windowHeight="7935" firstSheet="1" activeTab="1"/>
  </bookViews>
  <sheets>
    <sheet name="CB_DATA_" sheetId="4" state="veryHidden" r:id="rId1"/>
    <sheet name="Sheet1" sheetId="1" r:id="rId2"/>
    <sheet name="Sheet2" sheetId="2" r:id="rId3"/>
    <sheet name="Sheet3" sheetId="3" r:id="rId4"/>
  </sheets>
  <definedNames>
    <definedName name="CB_0e1781bfd3bc4e208773115fa0eb8d55" localSheetId="1" hidden="1">Sheet1!$H$16</definedName>
    <definedName name="CB_1737aee234fe4a0f9ca12023c6354e51" localSheetId="1" hidden="1">Sheet1!$D$14</definedName>
    <definedName name="CB_51d82a2820524718abb213081daf715a" localSheetId="1" hidden="1">Sheet1!$H$18</definedName>
    <definedName name="CB_5de37be2374d4ab789a00c7fa25ed920" localSheetId="1" hidden="1">Sheet1!$H$21</definedName>
    <definedName name="CB_Block_00000000000000000000000000000000" localSheetId="1" hidden="1">"'7.0.0.0"</definedName>
    <definedName name="CB_Block_00000000000000000000000000000001" localSheetId="0" hidden="1">"'634910023233518106"</definedName>
    <definedName name="CB_Block_00000000000000000000000000000001" localSheetId="1" hidden="1">"'634910023233479038"</definedName>
    <definedName name="CB_Block_00000000000000000000000000000003" localSheetId="1" hidden="1">"'11.1.2391.0"</definedName>
    <definedName name="CB_BlockExt_00000000000000000000000000000003" localSheetId="1" hidden="1">"'11.1.2.1.000"</definedName>
    <definedName name="CB_d3329bbcda674e87b44f00553485246d" localSheetId="1" hidden="1">Sheet1!$H$23</definedName>
    <definedName name="CBWorkbookPriority" localSheetId="0" hidden="1">-1014535659</definedName>
    <definedName name="CBx_3a30a157a91b42ccb40c7a6a308fb359" localSheetId="0" hidden="1">"'CB_DATA_'!$A$1"</definedName>
    <definedName name="CBx_a071ed6eecd24e23abd8912ac8e8c021" localSheetId="0" hidden="1">"'Sheet1'!$A$1"</definedName>
    <definedName name="CBx_Sheet_Guid" localSheetId="0" hidden="1">"'3a30a157-a91b-42cc-b40c-7a6a308fb359"</definedName>
    <definedName name="CBx_Sheet_Guid" localSheetId="1" hidden="1">"'a071ed6e-ecd2-4e23-abd8-912ac8e8c021"</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25725"/>
</workbook>
</file>

<file path=xl/calcChain.xml><?xml version="1.0" encoding="utf-8"?>
<calcChain xmlns="http://schemas.openxmlformats.org/spreadsheetml/2006/main">
  <c r="L26" i="1"/>
  <c r="K26"/>
  <c r="J26"/>
  <c r="I26"/>
  <c r="M26" s="1"/>
  <c r="F26"/>
  <c r="G26" s="1"/>
  <c r="H26" s="1"/>
  <c r="N26" s="1"/>
  <c r="E26"/>
  <c r="C26"/>
  <c r="D26"/>
  <c r="B26"/>
  <c r="C14"/>
  <c r="B14"/>
  <c r="F5" i="3"/>
  <c r="I6" i="1" s="1"/>
  <c r="J6" s="1"/>
  <c r="H5" i="3"/>
  <c r="I5" s="1"/>
  <c r="I9" i="1" s="1"/>
  <c r="J9" s="1"/>
  <c r="H4" i="3"/>
  <c r="I4" s="1"/>
  <c r="I8" i="1" s="1"/>
  <c r="J8" s="1"/>
  <c r="H3" i="3"/>
  <c r="I3" s="1"/>
  <c r="I7" i="1" s="1"/>
  <c r="J7" s="1"/>
  <c r="E4" i="3"/>
  <c r="F4" s="1"/>
  <c r="I5" i="1" s="1"/>
  <c r="J5" s="1"/>
  <c r="E5" i="3"/>
  <c r="E3"/>
  <c r="F3" s="1"/>
  <c r="I4" i="1" s="1"/>
  <c r="J4" s="1"/>
  <c r="P2" i="4"/>
  <c r="E16" i="2" l="1"/>
  <c r="E15"/>
  <c r="B11" i="4"/>
  <c r="A11"/>
  <c r="I27" i="1"/>
  <c r="I28"/>
  <c r="I29"/>
  <c r="I30"/>
  <c r="I31"/>
  <c r="I32"/>
  <c r="I33"/>
  <c r="I34"/>
  <c r="I35"/>
  <c r="C7"/>
  <c r="B27" l="1"/>
  <c r="L27" l="1"/>
  <c r="C27"/>
  <c r="J27"/>
  <c r="K27"/>
  <c r="E27"/>
  <c r="N27" s="1"/>
  <c r="M27" l="1"/>
  <c r="B28" s="1"/>
  <c r="C28" l="1"/>
  <c r="L28"/>
  <c r="J28"/>
  <c r="E28"/>
  <c r="N28" s="1"/>
  <c r="K28"/>
  <c r="M28" l="1"/>
  <c r="B29" s="1"/>
  <c r="L29" l="1"/>
  <c r="C29"/>
  <c r="E29"/>
  <c r="N29" s="1"/>
  <c r="J29"/>
  <c r="K29"/>
  <c r="M29" l="1"/>
  <c r="B30" s="1"/>
  <c r="K30" l="1"/>
  <c r="L30"/>
  <c r="C30"/>
  <c r="J30"/>
  <c r="E30"/>
  <c r="N30" s="1"/>
  <c r="M30" l="1"/>
  <c r="B31" s="1"/>
  <c r="L31" s="1"/>
  <c r="E31" l="1"/>
  <c r="N31" s="1"/>
  <c r="J31"/>
  <c r="C31"/>
  <c r="K31"/>
  <c r="M31" l="1"/>
  <c r="B32" s="1"/>
  <c r="L32" s="1"/>
  <c r="E32" l="1"/>
  <c r="N32" s="1"/>
  <c r="C32"/>
  <c r="J32"/>
  <c r="K32"/>
  <c r="M32" l="1"/>
  <c r="B33" s="1"/>
  <c r="J33" s="1"/>
  <c r="E33" l="1"/>
  <c r="N33" s="1"/>
  <c r="C33"/>
  <c r="L33"/>
  <c r="K33"/>
  <c r="M33" s="1"/>
  <c r="B34" s="1"/>
  <c r="K34" s="1"/>
  <c r="C34" l="1"/>
  <c r="E34"/>
  <c r="N34" s="1"/>
  <c r="L34"/>
  <c r="J34"/>
  <c r="M34" s="1"/>
  <c r="B35" s="1"/>
  <c r="H18" l="1"/>
  <c r="H23"/>
  <c r="J35"/>
  <c r="H16"/>
  <c r="K35"/>
  <c r="M35" s="1"/>
  <c r="C35"/>
  <c r="L35"/>
  <c r="E35"/>
  <c r="N35" s="1"/>
  <c r="H21" s="1"/>
</calcChain>
</file>

<file path=xl/comments1.xml><?xml version="1.0" encoding="utf-8"?>
<comments xmlns="http://schemas.openxmlformats.org/spreadsheetml/2006/main">
  <authors>
    <author xml:space="preserve"> </author>
  </authors>
  <commentList>
    <comment ref="B7" authorId="0">
      <text>
        <r>
          <rPr>
            <b/>
            <sz val="8"/>
            <color indexed="81"/>
            <rFont val="Tahoma"/>
            <family val="2"/>
          </rPr>
          <t xml:space="preserve"> :</t>
        </r>
        <r>
          <rPr>
            <sz val="8"/>
            <color indexed="81"/>
            <rFont val="Tahoma"/>
            <family val="2"/>
          </rPr>
          <t xml:space="preserve">
Enter selection here</t>
        </r>
      </text>
    </comment>
    <comment ref="B14" authorId="0">
      <text>
        <r>
          <rPr>
            <b/>
            <sz val="8"/>
            <color indexed="81"/>
            <rFont val="Tahoma"/>
            <family val="2"/>
          </rPr>
          <t xml:space="preserve"> :</t>
        </r>
        <r>
          <rPr>
            <sz val="8"/>
            <color indexed="81"/>
            <rFont val="Tahoma"/>
            <family val="2"/>
          </rPr>
          <t xml:space="preserve">
=IF(D14&lt;D11,B11,IF(D14&gt;0.46,B10,B12))</t>
        </r>
      </text>
    </comment>
    <comment ref="C14" authorId="0">
      <text>
        <r>
          <rPr>
            <b/>
            <sz val="8"/>
            <color indexed="81"/>
            <rFont val="Tahoma"/>
            <family val="2"/>
          </rPr>
          <t xml:space="preserve"> :</t>
        </r>
        <r>
          <rPr>
            <sz val="8"/>
            <color indexed="81"/>
            <rFont val="Tahoma"/>
            <family val="2"/>
          </rPr>
          <t xml:space="preserve">
=IF(D14&lt;D11,C11,IF(D14&gt;0.46,C10,C12))</t>
        </r>
      </text>
    </comment>
    <comment ref="H16" authorId="0">
      <text>
        <r>
          <rPr>
            <b/>
            <sz val="8"/>
            <color indexed="81"/>
            <rFont val="Tahoma"/>
            <family val="2"/>
          </rPr>
          <t xml:space="preserve"> :</t>
        </r>
        <r>
          <rPr>
            <sz val="8"/>
            <color indexed="81"/>
            <rFont val="Tahoma"/>
            <family val="2"/>
          </rPr>
          <t xml:space="preserve">
=COUNTIF(B26:B35,7)</t>
        </r>
      </text>
    </comment>
    <comment ref="H18" authorId="0">
      <text>
        <r>
          <rPr>
            <b/>
            <sz val="8"/>
            <color indexed="81"/>
            <rFont val="Tahoma"/>
            <family val="2"/>
          </rPr>
          <t xml:space="preserve"> :</t>
        </r>
        <r>
          <rPr>
            <sz val="8"/>
            <color indexed="81"/>
            <rFont val="Tahoma"/>
            <family val="2"/>
          </rPr>
          <t xml:space="preserve">
=IF(B35=10,0,1)</t>
        </r>
      </text>
    </comment>
    <comment ref="H21" authorId="0">
      <text>
        <r>
          <rPr>
            <b/>
            <sz val="8"/>
            <color indexed="81"/>
            <rFont val="Tahoma"/>
            <family val="2"/>
          </rPr>
          <t xml:space="preserve"> :</t>
        </r>
        <r>
          <rPr>
            <sz val="8"/>
            <color indexed="81"/>
            <rFont val="Tahoma"/>
            <family val="2"/>
          </rPr>
          <t xml:space="preserve">
=SUM(N26:N35)</t>
        </r>
      </text>
    </comment>
    <comment ref="H23" authorId="0">
      <text>
        <r>
          <rPr>
            <b/>
            <sz val="8"/>
            <color indexed="81"/>
            <rFont val="Tahoma"/>
            <family val="2"/>
          </rPr>
          <t xml:space="preserve"> :</t>
        </r>
        <r>
          <rPr>
            <sz val="8"/>
            <color indexed="81"/>
            <rFont val="Tahoma"/>
            <family val="2"/>
          </rPr>
          <t xml:space="preserve">
=10-COUNTIF(B26:B35,10)</t>
        </r>
      </text>
    </comment>
    <comment ref="B26" authorId="0">
      <text>
        <r>
          <rPr>
            <b/>
            <sz val="8"/>
            <color indexed="81"/>
            <rFont val="Tahoma"/>
            <family val="2"/>
          </rPr>
          <t xml:space="preserve"> :</t>
        </r>
        <r>
          <rPr>
            <sz val="8"/>
            <color indexed="81"/>
            <rFont val="Tahoma"/>
            <family val="2"/>
          </rPr>
          <t xml:space="preserve">
=IF(B7=0,(((B14=1)*(1))+(B14=2)*(2)+(B14=3)*(3)),IF(B7=1,(((B14=1)*(4)+(B14=2)*(5)+(B14=3)*(6))),IF(B7=2,(((B14=1)*(1)+(B14=2)*(5)+(B14=3)*(6))))))</t>
        </r>
      </text>
    </comment>
    <comment ref="C26" authorId="0">
      <text>
        <r>
          <rPr>
            <b/>
            <sz val="8"/>
            <color indexed="81"/>
            <rFont val="Tahoma"/>
            <family val="2"/>
          </rPr>
          <t xml:space="preserve"> :</t>
        </r>
        <r>
          <rPr>
            <sz val="8"/>
            <color indexed="81"/>
            <rFont val="Tahoma"/>
            <family val="2"/>
          </rPr>
          <t xml:space="preserve">
=VLOOKUP(B26,$F$4:$G$13,2)</t>
        </r>
      </text>
    </comment>
    <comment ref="D26" authorId="0">
      <text>
        <r>
          <rPr>
            <b/>
            <sz val="8"/>
            <color indexed="81"/>
            <rFont val="Tahoma"/>
            <family val="2"/>
          </rPr>
          <t xml:space="preserve"> :</t>
        </r>
        <r>
          <rPr>
            <sz val="8"/>
            <color indexed="81"/>
            <rFont val="Tahoma"/>
            <family val="2"/>
          </rPr>
          <t xml:space="preserve">
=IF(B7=2,D22,0)</t>
        </r>
      </text>
    </comment>
    <comment ref="E26" authorId="0">
      <text>
        <r>
          <rPr>
            <b/>
            <sz val="8"/>
            <color indexed="81"/>
            <rFont val="Tahoma"/>
            <family val="2"/>
          </rPr>
          <t xml:space="preserve"> :</t>
        </r>
        <r>
          <rPr>
            <sz val="8"/>
            <color indexed="81"/>
            <rFont val="Tahoma"/>
            <family val="2"/>
          </rPr>
          <t xml:space="preserve">
=VLOOKUP(B26,F4:H9,3)</t>
        </r>
      </text>
    </comment>
    <comment ref="F26" authorId="0">
      <text>
        <r>
          <rPr>
            <b/>
            <sz val="8"/>
            <color indexed="81"/>
            <rFont val="Tahoma"/>
            <family val="2"/>
          </rPr>
          <t xml:space="preserve"> :</t>
        </r>
        <r>
          <rPr>
            <sz val="8"/>
            <color indexed="81"/>
            <rFont val="Tahoma"/>
            <family val="2"/>
          </rPr>
          <t xml:space="preserve">
=RAND()</t>
        </r>
      </text>
    </comment>
    <comment ref="G26" authorId="0">
      <text>
        <r>
          <rPr>
            <b/>
            <sz val="8"/>
            <color indexed="81"/>
            <rFont val="Tahoma"/>
            <family val="2"/>
          </rPr>
          <t xml:space="preserve"> :</t>
        </r>
        <r>
          <rPr>
            <sz val="8"/>
            <color indexed="81"/>
            <rFont val="Tahoma"/>
            <family val="2"/>
          </rPr>
          <t xml:space="preserve">
=IF(B26&lt;4,0,IF(B26&gt;3,(((F26&lt;0.65)*(2)+(F26&lt;0.05)*(3)+(F26&gt;0.65)*(1))),1))</t>
        </r>
      </text>
    </comment>
    <comment ref="H26" authorId="0">
      <text>
        <r>
          <rPr>
            <b/>
            <sz val="8"/>
            <color indexed="81"/>
            <rFont val="Tahoma"/>
            <family val="2"/>
          </rPr>
          <t xml:space="preserve"> :</t>
        </r>
        <r>
          <rPr>
            <sz val="8"/>
            <color indexed="81"/>
            <rFont val="Tahoma"/>
            <family val="2"/>
          </rPr>
          <t xml:space="preserve">
=VLOOKUP(G26,B17:E20,4)</t>
        </r>
      </text>
    </comment>
    <comment ref="I26" authorId="0">
      <text>
        <r>
          <rPr>
            <b/>
            <sz val="8"/>
            <color indexed="81"/>
            <rFont val="Tahoma"/>
            <family val="2"/>
          </rPr>
          <t xml:space="preserve"> :</t>
        </r>
        <r>
          <rPr>
            <sz val="8"/>
            <color indexed="81"/>
            <rFont val="Tahoma"/>
            <family val="2"/>
          </rPr>
          <t xml:space="preserve">
=RAND()</t>
        </r>
      </text>
    </comment>
    <comment ref="J26" authorId="0">
      <text>
        <r>
          <rPr>
            <b/>
            <sz val="8"/>
            <color indexed="81"/>
            <rFont val="Tahoma"/>
            <family val="2"/>
          </rPr>
          <t xml:space="preserve"> :</t>
        </r>
        <r>
          <rPr>
            <sz val="8"/>
            <color indexed="81"/>
            <rFont val="Tahoma"/>
            <family val="2"/>
          </rPr>
          <t xml:space="preserve">
=VLOOKUP($B26,$F$4:$L$13,4)</t>
        </r>
      </text>
    </comment>
    <comment ref="K26" authorId="0">
      <text>
        <r>
          <rPr>
            <b/>
            <sz val="8"/>
            <color indexed="81"/>
            <rFont val="Tahoma"/>
            <family val="2"/>
          </rPr>
          <t xml:space="preserve"> :</t>
        </r>
        <r>
          <rPr>
            <sz val="8"/>
            <color indexed="81"/>
            <rFont val="Tahoma"/>
            <family val="2"/>
          </rPr>
          <t xml:space="preserve">
=VLOOKUP($B26,$F$4:$L$13,5)</t>
        </r>
      </text>
    </comment>
    <comment ref="L26" authorId="0">
      <text>
        <r>
          <rPr>
            <b/>
            <sz val="8"/>
            <color indexed="81"/>
            <rFont val="Tahoma"/>
            <family val="2"/>
          </rPr>
          <t xml:space="preserve"> :</t>
        </r>
        <r>
          <rPr>
            <sz val="8"/>
            <color indexed="81"/>
            <rFont val="Tahoma"/>
            <family val="2"/>
          </rPr>
          <t xml:space="preserve">
=VLOOKUP($B26,$F$4:$L$13,6)</t>
        </r>
      </text>
    </comment>
    <comment ref="M26" authorId="0">
      <text>
        <r>
          <rPr>
            <b/>
            <sz val="8"/>
            <color indexed="81"/>
            <rFont val="Tahoma"/>
            <family val="2"/>
          </rPr>
          <t xml:space="preserve"> :</t>
        </r>
        <r>
          <rPr>
            <sz val="8"/>
            <color indexed="81"/>
            <rFont val="Tahoma"/>
            <family val="2"/>
          </rPr>
          <t xml:space="preserve">
=IF(B26=9,10,IF(B26=10,10,IF(B26=7,8,IF(I26&gt;(J26+K26),9,(((I26&lt;J26)*(7)+(I26&gt;J26)*(B26)))))))</t>
        </r>
      </text>
    </comment>
    <comment ref="N26" authorId="0">
      <text>
        <r>
          <rPr>
            <b/>
            <sz val="8"/>
            <color indexed="81"/>
            <rFont val="Tahoma"/>
            <family val="2"/>
          </rPr>
          <t xml:space="preserve"> :</t>
        </r>
        <r>
          <rPr>
            <sz val="8"/>
            <color indexed="81"/>
            <rFont val="Tahoma"/>
            <family val="2"/>
          </rPr>
          <t xml:space="preserve">
=D26+E26+H26</t>
        </r>
      </text>
    </comment>
    <comment ref="B27" authorId="0">
      <text>
        <r>
          <rPr>
            <b/>
            <sz val="8"/>
            <color indexed="81"/>
            <rFont val="Tahoma"/>
            <family val="2"/>
          </rPr>
          <t xml:space="preserve"> :</t>
        </r>
        <r>
          <rPr>
            <sz val="8"/>
            <color indexed="81"/>
            <rFont val="Tahoma"/>
            <family val="2"/>
          </rPr>
          <t xml:space="preserve">
=M26</t>
        </r>
      </text>
    </comment>
  </commentList>
</comments>
</file>

<file path=xl/sharedStrings.xml><?xml version="1.0" encoding="utf-8"?>
<sst xmlns="http://schemas.openxmlformats.org/spreadsheetml/2006/main" count="139" uniqueCount="99">
  <si>
    <t>Tamoxifen alone</t>
  </si>
  <si>
    <t>Adjuvant Chemotherapy</t>
  </si>
  <si>
    <t>Pre-screen with Oncotype</t>
  </si>
  <si>
    <t>Strategic Choices</t>
  </si>
  <si>
    <t>Strategy:</t>
  </si>
  <si>
    <t>Patient Risk</t>
  </si>
  <si>
    <t>Low</t>
  </si>
  <si>
    <t>Moderate</t>
  </si>
  <si>
    <t>High</t>
  </si>
  <si>
    <t>Surveillance</t>
  </si>
  <si>
    <t>Recurrence</t>
  </si>
  <si>
    <t>Death</t>
  </si>
  <si>
    <t>End</t>
  </si>
  <si>
    <t>Adverse Events</t>
  </si>
  <si>
    <t>None</t>
  </si>
  <si>
    <t>Minor</t>
  </si>
  <si>
    <t>Major</t>
  </si>
  <si>
    <t>Recurrence Risk</t>
  </si>
  <si>
    <t>Chemo/Low</t>
  </si>
  <si>
    <t>Chemo/Mod</t>
  </si>
  <si>
    <t>Chemo/High</t>
  </si>
  <si>
    <t>Tam/Low</t>
  </si>
  <si>
    <t>Tam/Mod</t>
  </si>
  <si>
    <t>Tam/High</t>
  </si>
  <si>
    <t>Risk</t>
  </si>
  <si>
    <t>Cost</t>
  </si>
  <si>
    <t>Random</t>
  </si>
  <si>
    <t>Period</t>
  </si>
  <si>
    <t>Status</t>
  </si>
  <si>
    <t>Adv Event</t>
  </si>
  <si>
    <t>Probability</t>
  </si>
  <si>
    <t>Current Patient</t>
  </si>
  <si>
    <t>Initial Cost</t>
  </si>
  <si>
    <t>End Cost</t>
  </si>
  <si>
    <t>End stage</t>
  </si>
  <si>
    <t>Total Costs</t>
  </si>
  <si>
    <t>Mortality?</t>
  </si>
  <si>
    <t>0 = death; 1  = alive</t>
  </si>
  <si>
    <t>Lifetime Costs</t>
  </si>
  <si>
    <t>Lifespan</t>
  </si>
  <si>
    <t>Results</t>
  </si>
  <si>
    <t>Stage</t>
  </si>
  <si>
    <t>Treatment</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</si>
  <si>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</si>
  <si>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</si>
  <si>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</si>
  <si>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</si>
  <si>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</si>
  <si>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</si>
  <si>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</si>
  <si>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</si>
  <si>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</si>
  <si>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</si>
  <si>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</si>
  <si>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</si>
  <si>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3a30a157-a91b-42cc-b40c-7a6a308fb359</t>
  </si>
  <si>
    <t>CB_Block_0</t>
  </si>
  <si>
    <t>Decisioneering:7.0.0.0</t>
  </si>
  <si>
    <t>a071ed6e-ecd2-4e23-abd8-912ac8e8c021</t>
  </si>
  <si>
    <t>CB_Block_7.0.0.0:1</t>
  </si>
  <si>
    <t>Lyman et al.</t>
  </si>
  <si>
    <t>Hornberger</t>
  </si>
  <si>
    <t>NCCN-Low</t>
  </si>
  <si>
    <t>NCCN-High</t>
  </si>
  <si>
    <t>Recurrence/Her2+</t>
  </si>
  <si>
    <t>Metastatic progression</t>
  </si>
  <si>
    <t>Her2+</t>
  </si>
  <si>
    <t>Her2-</t>
  </si>
  <si>
    <t>Tx responsive</t>
  </si>
  <si>
    <t>Tx Unresponsive</t>
  </si>
  <si>
    <t>Response to MBC Tx</t>
  </si>
  <si>
    <t>Costs</t>
  </si>
  <si>
    <t>Adjuvant Chemo</t>
  </si>
  <si>
    <t>Metastatic</t>
  </si>
  <si>
    <t>Paclitaxel</t>
  </si>
  <si>
    <t>Herceptin</t>
  </si>
  <si>
    <t>Adverse Events Tx</t>
  </si>
  <si>
    <t>Fatal</t>
  </si>
  <si>
    <t>No recurrence</t>
  </si>
  <si>
    <t>Post-recurrence</t>
  </si>
  <si>
    <t>End of Life</t>
  </si>
  <si>
    <t>Her2+ in 25% of cancers</t>
  </si>
  <si>
    <t>Freq in Popul</t>
  </si>
  <si>
    <t>Recur Risk</t>
  </si>
  <si>
    <t>Reciprocal</t>
  </si>
  <si>
    <t>Oncotype Cost per patient</t>
  </si>
  <si>
    <t>Oncotype</t>
  </si>
  <si>
    <t>Recurrence?</t>
  </si>
  <si>
    <t>0= No; 1= Yes</t>
  </si>
  <si>
    <t>Low Risk</t>
  </si>
  <si>
    <t>Tamoxifen</t>
  </si>
  <si>
    <t>T+C</t>
  </si>
  <si>
    <t>Mod</t>
  </si>
  <si>
    <t>10y prob</t>
  </si>
  <si>
    <t>1y prob</t>
  </si>
  <si>
    <t>Recurence</t>
  </si>
  <si>
    <t>㜸〱敤㕣㕢㙣ㅣ㔷ㄹ摥㌳摥㔹敦慣敤搸㡤搳㑢㑡㘹㑤㑢㕢㕡〷㌷㑥ㅢ㑡㠱㄰㝣挹慤㜵㘲㌷㜶㔲㄰愰捤㜸昷㑣㍣捤捥㡣㍢㌳敢挴愵㔲㉢㈸㌷㜱㤳戸㠹搲㜲㔱〵㤵㜸攱㈲愱㜲敢ぢㄲㄲ〸ㄵ〹㈴㜸㐰攲愱㈰〴て㈰ㄴ〹ㅥ㜸㐰㠲敦㍢㌳戳㍢扢敢ㅤ扢摢ㄶ㕣攴㤳敥敦㌳攷㌶攷㥣晦㝡晥晦㑣㜳㈲㤷换晤ㅢ㠹㝦㤹昲捣㕣户戸ㅥ㠴搲㤹㤸昱㙡㌵㔹〹㙤捦つ㈶愶㝣摦㕣㥦戳㠳戰てつち㘵ㅢ昵㠱㕥づ散㠷㘵戱扣㈶晤〰㡤昴㕣慥㔸㌴㌴搴㜳㄰晥㐶㤲〷㠳扤〶昳〰㑢㌳搳昳换て㘲搴挵搰昳攵扥戱戳㔱摦㐳㤳㤳ㄳ㤳ㄳ〷敥扣㘷㜲㘲晦扥戱㤹㝡㉤慣晢昲㤰㉢敢愱㙦搶昶㡤㉤搴㤷㙢㜶攵㍥戹扥攴㕤㤰敥㈱戹扣晦捥㘵昳慥㌷㑦摥㜵昰愰㜵捦㍤㙦ㅥ挴慢㜳愷㘶愶ㄷ㝣㘹〵㉦搳㤸㍡愷㝣搷慣慣搸㕣㥢㤴扥敤㥥㥦㤸㤹挶㝦愹昹攳改敥㠹挵ㄵ㈹㐳扥㕡晡搲慤挸挰㐰挷〱㘷㉡〸敡捥㉡㌷捦㜰㡥㘲愹ㄵ㌳〸㜵㘷㐶搶㙡㠶㤳㡣㕡㜴收戱㜷㌵㜳㝤搰㔹㤴㙥㘰㠷昶㥡ㅤ慥ㄷ㥣㈵っ㔴ㅤ㜲捥〴昲戴改㥥㤷愷㑣㐷敡捥戱扡㕤捤㐷㈹搷㜷㙢㌲㐴㝡㘲㙡昹ㄳ㔳㠱㌳戳㘲晡㙡㐶〱㌷㈶愳敤㔱扦搲摡昶愶敥攳㜲敡敡つㅣ昳收敥敤㔰㜳搶昴ㅢ㉤挷扢户㡣ㄷ摦㍡㠳㍢扡户㑦敤㔱㙢㥦摢扡昷㔱㕢搹摡㕡っ挴昴慤㜶ㄴ㡢㌱ち〴晤〴㐵〲㈲搰㈸ㄱっ㄰っ〲㠸晣摦挱㈵改㡥慣搲捡愶㔶㕥搶捡ㄵ慤㕣搵捡㔲㉢㕢㕡昹扣㔶㕥搱捡戶㔶㝥㔰㉢㕦㐰㥢㈴ㄵ晢晢戵㌸㥤㥤晤摥〷扥㝥㙣摦㤱敦晥搶㌸㤲晢挷慦昲㠳扢搰攸晥㜸㔲戳扥㜹ㄱ愴搶愴攲〳ㄳ晢昹㙦㜳慥〰㔳㔸〷慤扢慤挹挹敡挱晤收㥤愶捥㘵㘵㈰扦㠵㔰㐶搰㜶搰㝡挰㜶慢摥㐵㠵扢敢愶捤㐰㌶㌷㙥㍣慥㥢昶敡㙥㌵㜸捤挶㤵㡢愱ㄹ捡㙢摢敢㥡㠳㜴㜴㕢〴㕢挹㐰扤敦晡昶㙥㘷捤㕡㕤㑥㕤戲愳敡搷戶㔵㍢ぢ扥户摣扤昶愸㉦ㅦ㙡搴㜶捣㘸ち㐲㙤㑤㡤摤戱捡愸㉡㥡搷搸捣㡡ㄷ㐸㔷㑤㙦摣㔹戰㉢ㄷ愴扦㈸㈹ㄲ㘵㔵㉤昵㑡㔶挵㕣㍦㍥敦㘲愱攰搶敡㡤改㔲敢挸愵㄰捣㉣慢㤸敦慡昴挳昵㈵㜳戹㈶慦㙡㘹ㄲ扤ㄳㄵ㝢㕢㡡㡦㝡㤵㝡㌰攳戹愱敦搵㕡㙢愶慡㙢㈶㈴㑤昵愴㔷㤵昹㝣㑥〹〵〸摣扥㍥㈱㜲户㜷攷〵㠵㠸ㄴ㡡挹挸搷戴㤲摤挴㘹慣づ慢愸㐹搲愴昶晡㑤〶攳㝣㤵㡣挹攰挰搴㥡愸㍦昸搲㌷㙣㌲㙣〳㜳慦㙣㘳㑤ㅢ㡤㔷㝦㘴㑤扡攱㜱搳慤搶愴㥦愹晤〴㘷㘴っ〳攸㤷㈱㄰扡敥ㅥ㔵㥤戸㈴搶昵㡢㜶㌵㕣㈹慣㐸晢晣㑡㠸㌲㘸挸㘲㤱㕢摢㤱㡣㉢㔰㘴散㈶ㄸ〵㈸㤵㜲㠵㍤㙣㔴㈸㈱攵㜴㑡愷っ㕥㙥ㄱ攴散搷挲换㠳搶㔱扢ㄶ捡㐸㈸て㕢挰㐸愴搵ㄴ晡㠶㐸愲扥㔹㠹ㄴ挶ㅥ㙢〶㔴㙡摡㙥戸摥攴摢づ㉥㠹㠸㘸㐷ㄶ㙣㍢㔹㐰㔱搰㉡て㌲㜸つ㐴搳㈶つ戲ㅢ愷㠸㠸㙣㤰愱搹㌱㜲㉢㤱戱㝤㠶㡣㐰晢㌴ㄱ戲昵晥敥㌲㠲挴摥㐹愴散搴㤵ㅦ㜷愴搹㐶戶㝣㈴捤慥挴挶ㄹ㔷ㄱ㕣㑤㜰つ挱㕥〰昱㈷㐸㌸㑡㌹攴㕢㤳昱ㅡ㍣ㅢ搷ㄱ扣ㄶ〰昲挹愰捣㠹㐵ㄵ㙤愸慤搸㤱㙣㌷〴㍢㔹ㄹ挵㤱㈸愲㘵摣戰㌳㠷ㅣ㠵攸搸敡摣ㅥ扡㌶慦㜴散㉤摤㘹㌳扤ㅣ㔲㘴㐶搳昴㕡㌷㘹㥡摥〸㌶敤㔱㙦摤㠰慥挶ㄸ挱敢〰㑡挶㡤㠴㔰㉥㌴㜸户㘶搱搳愴㝣㔵㤸㐵㤱㌱搴愳㠲㡦〹㤹㐷㠰っ㈱搷㜱㝣搹戱愱㘹づ㡥㕢慦㝡ㅢ㝡㕦㜷晥㡥㤱摥愶㌷㜷昴づ晤㐵㉦搲㡡扥〹散㈵㝥搷㔵挷摣㡣㙡攳ㄶ㠲㕢〱摡㜴っ㑦摦㉦搶㔳愰捣㘲㈷㠵戹摤昴扡㈸㉢㜷㘹㝤㔵㉡つ㌴㘸㉤㤹晥㜹ㄹ挲㠳㜱㘲ㄶ戶戰攷晢戲㠶㐳㙤㔵ㄵ昰晣㜲㜵㙢㘱㜰搴昷ㅣ㤶敦搸挸挱慢㐲㌱攴昳㕡㕦慥捤㐶捥戰㌵㔳㍥愷ㄴ攵㔰〷摦搹㕤㐸愴㍡戵㤲ㄷ晢㘵㥦㉦㜷㈴㐹て㤲攴㌶㙣慢㜱㍢〰愴㠴昸㑤㔷㠹戲㡦捤摥愸㥡戵㕡慣昴昰㘵㥣㑥摡㝣㠸ㅤ㜲㘴㈰㜲搸㑥挳㝦㄰っ㌹㡢戶搳㄰ㄶ〳捥㠲昴㉢昰㉤搸㌵㔹㡡摣戲ㄴ㌵㍢戲攲㔵㈲㉢晡晡㍡捥搳ㄹ晥㌵㐵㈷㙤㔲㈲㤳摢㌳㉢㌳捥攲㑤愲愲ㅢ㤲㐲㈵挳㌵搴㤰㐰愴㍣戶摤ㄱ㌱㍤㠸㤸㍢戰㜱挶㝥㠲㐹㠲〳〰晡㉦㈰㘹戶扡昱っ㠷昵慦搱愵㕤㉥攷㡡㐴㠳㜲ㄱ㍥摦㔵㔸ㅤ攴㙢摥㐴㜰㌷㐰㥢昹㐳〷㘴〶㈱㉡㤴愷〸㔱㠵㌱慣戳戶扣㐸ㅡ搸㘵㈱戰㌴㔳て㐲捦㘱㘴㘹挸㥡昵㑥㜹攱慣ㅤ慣㈲ㄲ㌵㙡挵㤹〷㔶愴ぢ敡昲㘱晢戴㤵㜹慢慢戲㙡㔸㡢㕥ㅤ愲敤挴散㜶㌸㤸㘳㍢㘰㑢慡戳戹㈶㤰㝡㍢ㅦ㘳〸㠱㥤㔶晥㔶㝡㘳户攴晤收愱㙦戸戹愳㑢㜶㔸㤳〳㔶挴㜴捣ㄷ㉤散㈲㈲〷搵㝥㙢㘹挵㤷㜲㜶挸㍡收摢搵㥡敤㑡㈲〳㌶㈶㠳㜵㜳昲㍣愲〴ぢㅥ㘳㠰㥥㍢㘴㉤昹愶ㅢ慣㥡っ㈸慥敦㙥㜹㔲㘱ㄱ摤㥡戶摤〰慦㔱㔸㘴㝥搸㕡㕣昱㉥㈲㘲㕢㜷摣㘳收㙡戰㉤戰㐲愲㡦㤲㐲㡤搰㠴愶㠹愲㔶散ㄵ㍦㍣㤰攷㜲攴扤㍣㠱挲㔵㑥愷捦㍣㐳㝢搳慥㡦㘳㌴戴搳㌹愷㐱㐴㡦ㅡ㠵㝤㤹㔲㤸㥣㙡摣挳㍥㙦〱戸昷搸㤹ㄳ捤挸摣㑢㡡㔹敢昴昲㘷挸㜸㐵ㄶ㡤㐰〸㝤㜴扢㈲㔲㘱ㄹ㈹〷ㅣ〸㡣昳愹㥤晣㑡㤶㙡㐳敡摢搵捣ㅥ㐵㈴㘹搰㥡㌳㤷㘵つ昱㘸挷っ㜷㐵て㌴㘳ㅤ戳ㄶ挴㜵㌳㥥攳㤸㈴㉤㤲攵㘲挵㈴〵㑦搵㐳敦愴敤ㅡㄶ㠰愲扦戸挸扣㠴㈲昳㤲㉡ㅡ戴㑥㌳㌴愸昲ㅣ换㍢㙦晡㜶戸攲搸㤵㈲ㅦㄸ扥摢ㄶ㌴〹㈶愷攴㑤㔲㈲㌳挶摡慣昹㌳㌰搹㠲〹愰㝢〲㜲㤴㕢㐷昴㠳㜲㌵㔱挰㍦搱愳㘳〹〲㐶㜹㑡㡤户㘱㌴㕤摤㡥㠰挸㔱改㜲㜲〷攳昲愳㈸㠹㠴㄰戱㥥㐱㈲昰ち愶㠴㍣㕤摣〵敢㡣㙢㠷挰ㅥ㌱㜶搴づ㘷〳愰ㅣ〰㔹㜵扣扤㔶㘱㌵搵㘹扣愱ㄵ㙥攸慣㙡㔱ㄳ搷㜷搶愷昵挶敢㌷愸㡥㌴㑡㑡㤱㙣搶㐸㘹㤶つ收戸㥤㔴㡤㔰㡡㍢搱㌶㈲换㙤摡摣㜷㑡㤱㤷愰㤸ㄴ捤攴㡣户㉢㐲㐱愰㌷搶㔱昴搹㘷㤳㐷㉡㘲㐳ㅢ愰㐴㍤ㄵ㤵つ挵㈱挱ㄳ戸㜶㔲㤵愵昸〹晣扤㉢捥捥搷挳㤶ㅡ昳搲㘸㕣㌳㔵慢捤扢戰ㄲ㉡愶㕦摤㈶㉣㡤戵㐵ㅡ㐶㜱㘷慦摡㍦摡摥ㄴ㈳挶㙣挸戰㐸㠶ㅦㄸ㙣〸收㑡㐵㔴㘹㥤つ㜱慢ㅢ挵㐵㍥㥤㤴愶慢㌰戰ㄸ㔶㘷攵㥡㌲挳㥡㤶晣愸敡搰㌸㉤㉡㌹㙡㔸㔳换〱㔴㝡㐸㌹ㅥ攷ㄴ㠳ㅢ搶㘹扡愵㜰㠹〱㘲㌷捥㉤㔴㐲㠴㜶ㅢ〳昰㘴戰㝤戰㠳ㅤ㠹㐲㈷戴捥㈸㐱ぢㄹ㠴摢扡〸昲㑥㡦ㄸ㠵㈰戵㔴晡摢㘱昱挵㈷㤸扥㜱㌸㤷㘴㘲㈶㘲戸㉢挳㝡〰㜲搳㤱㐹㜲搱㘸ㄲ㌰㡦㈴㥢ㄲ㕡㠳㐹ㄹ㑤㡣㈱㥡㝣㝥㠸㕢㍣㡣㘵つ㤳㙤㙡戸攷ㄶ摡搰愶戵昵㕤搶〹户㔲慢㔷愵㔲挵㠹慣㔶ㅡ㜹㕢攰㑢㕤〱㡣戸㈹㘳㕦攲㑤㌹㠱愳ㄴ㤷㑣㈴昵㙥㜷ㅢ㠷搱㕤〹㌹㡣ㄱ愹㍥〶㈰㌳摣㜲㉡㈰搶㜱㑦㠱昶攱敥收〵〶㜵㜹づ㈲慤愳㠸戲㙣づ昷昱ㅡ㔱㘴挵㙤愹㘶㜳摥㥣㐷㥢㍤㔵㜴摣㡥㡡戶〵㡥戰捥㐸攰ㄵち㌰㐶㝡攴づづ㤲扢ㅣ㐷㜷㉦㍦慡ㅥ㜳㤷㠱ち㠵〱挱ㄸ㉦㑦㐱㌹散㉡ㄸ㠹〶户搶戴扡〵愳扦戴扣㡤㈹〰挱㌰㌰つ㕡戴㡣っ㥣ㄹ攴㌷㌷㜰㙥㐰慢㡣〸㘹㍡㤸捡ㄸ攵㈸ㅣ昶㐰ㅡ戸㠹〷改㈵て㑡㈸摣愳㉥㠶㈵㜷ㄳ挷ㅤㅣ㠱㍣晦慡戶挲〵㌳挴昵ㄷ㜷㙦㕢昱㔴戵㑡㜳ㄷ晥戹㙤㠱㔵㕣摤㠸捣搱㍤㙤㤷戲搴㥡㘸摦摤搴㔶ㄱ㕦ㄶ㍣㌰㍢㜱摣っ㉢㉢㡢攱㝡㜴㜱慢㔷㤲搰㥦㠳㍦㘲挳户搳㘶捥扢扣㠸扡挶扤㉦㕤㜰扤㡢慥㥡㤷ㅥ昰搶ㅦ㈸〴㔷㈸晢㌹挹㔲敥摦昸愷㤲㤶搳㝦㠴ㄱ户㌲㙤づ搰㜴㤰㜰ㅣ㤵㈲㘹㌰㠶㝣〶㥤挰㜶㙦摣ㅡ㈰㥤散㘹愳ㄳ㈵〸㜶〸挵㍤晦戲ㄱ㡡昸㈱搰㑡㘲㠹㡥攴搸昳㘷挰晡攲〷㈸㈱挲昱ㅣ㡢ㄱ晤㜵挸㘵愰㑥〹昲昸㡡〷㉦㠴晣晦㘰㈹攱收つ搹改扦挰捣攲晢敤㈸扡㥥㈸晡㕥〷㡡〴慦㠱㈸晥扤ㄷ㤹㈴改っ捦扥愸㐰㌸搷戴㜳〰㝤挵㉦晣晥てて愰㜳㌱㜱㈸ㅢつ愱戶㥢昱摣㌰ㄱ晡㍡㑣〴〶敦㤵㠹㜰ㄲㄹ挱㈸㝥㘴㈲挴㍥㤰㜹ㄴ㙣㙥㈲㌰戶㤷㘱〸愶㐲慤㈹户〶㑦㘰㔷㌹昴㡦ㅤ挷挵㕢ㄹ㈰㥥て愵ㄵ捣挰㈳㜵㜵㘷昱㠲改㥢捥㕥㔵㝥捣㤷㔰㘶晥ㄲ㙥㜲慢㉥散㜱敤㠶㌵慡搳〶扥㡡挴换扥攳㑦搹摡晤㜵㘰㉡㑡㤱晢㕥ㄴ㐵攱㈵㜸㑡〴捦つ戹昷敤昹收戱摦㍦晣昸㘱摥㔶㡢㘹㔵扦ㅤ昹㕥㐲昶戴㈷㄰搴㑤㕤ㄴ戹㤲ㅦ收㥣挴㈷㑡昶㙡㑤㑥㥢扥戲㠲〲挳㐹戲ㄱ攱愵〸㌳㈲扥敤㘰㘲攲摥㐳㘴㘲㑥戴戹㍢搵㠷㑤捡㐵㌸㤱㥡戸昲改㈵㘱㐳搱㔵㤱昵㘸㙤敡摦㠶㉡㝡㤱ㄳ㘹戵ㄲ㜹敡㘴ㄲ攲㕢敤扡敥㈰㜵㕤㜴㤰㘱搸㍦㤱㔲㠸㍦㤰㐲搲〷ㄹ㕥〸㔰㔲敡㌴㌲晡ㅤ〰ㄹ㤱戵昶㄰㉦晤〱㍢㐲㐰㌶㉥晤昵昸ㄱぢ㜶ㄱ㔸㑣㝣昱扤㥥㘸㘹㡢㈶慡㠹愱㕡㘵搳㉣㈲愳づ㉦㉣㤸㑣㑡㤷㤰㐹㤲㝥〰戹㉤扢愳昸㤲㈱㈷ち扣㐵㡣慤㍢昴戵㤵㥣㈳㙥ㅤ㌷㍦愰㘷ち㑡㘱戸扢㔹㡣〳愹㡡搱㐵㑤㑢㔱ㄱ攱㜰㤴㙤㜴ㅡ㠸慢愰戳摣扤㌸㤵㈲昸挷㉦㠵㔸㍦摥ㅣ晡捡昶ㅡ敡㌸户ㅦぢ攴て昶搷昵ㄹ㡣㡤户㤲㘳㈰㘱户搴慡ㄸ㕤て㍦㠳㉥㕣㜴㑥ㄸ捤慣㝡ㄶ〷昱㈷攱慣㍥慤㐳晦㌳㝡慤㌸敢㉣㝢㌳㡣摤愲晦摦㠹㠲㑤昵扦㘰散㑤㈱昲㕤㜱㠶て㍡攳㈷㥢㠶㙣戸㈳昰㙣㈳㜸愳づ挶㠶捡㌲攴ㅤ攵ㄶ昱昱㙡㔴慤㈴㌸晣㕥昹昶慢ㄱ㡤扥戴㙤〷扡ち㐰挶㠶昴㘷㈰㠲扡昶㙦㤵㕢挹改戶昰㙥㜴摣㜳搲慥昸㕥攰㔹攱搸㈲㠲扥㘳晣昶捣㠲捤㌳㈵扥搶㉥搴㙥挲㑥っ扥ㄷ㝤㑥捤㐳㘰㥦㤲攱换ㄵ㡢㘴㘴㘱㙢㤱っ㝥㠷㌴㤲ち㉦㔱㍢〴㔷㔸昷搷捤ㅡ㍥㕤㥤㠷慦㌳㘴搱戶㔰㜶㤱挷戹晤㠶〶户づ㜷戴敥㠳㍦㐸搶㈶㄰ㅣ㔳㑢㜸昷㝢戹慦敤㝢搰摡㌶㕥㕢挰㤶扤昹摣㑡晡搳挰改搶摥搲㑡㌲㝣㈷扦㐸㉥ㄹ㘵㐲㕣摡㍦㡣扦㕢㜷搰㜲戴㔱搰㜹晣㐱㌷ㅤ㘱攳㌵戸捦戶㄰晤㍥㠷慥㘲㡡〰㍦挳㡣㌳㝣㄰昴昲㤱ㄵ挵㤷戱㉣㌲〰昲戹㐲〵愰㍢㔵㍦戵ㄱ㔵㡦摣换㥥㐸㠲㘷っ㤲㘳㐹㍣㠹㠶摣慥㘸搹㘰〹㉥㕢愸戳〴昲㐶搲〳昹㥣攰㔹㐲㑤攴ぢ攸搰㤸㠸㡤搲敥ㄳ昹晣㐶ㄳㄱ戴〲搴㐲搳攳㡦㈴㕡挴愸愱摡㜰〸㕣〲て㘰㈴㔱㈶挳㤴㡦ㄴ㍡㠵㈸挶昰〳愲〸改㤷昱摦ㄷづ晦攲㜹愶扦ㅥㄶ㑡㈲愲慡㜵ㄵ㤴㠸㙡ㄵ㥦㑡慦挲㐷㘹昷㔵㝣㘲愳㔵㡣㔰㔸㜲㈶㐶〸㌰搴㈷捡昸愳㔶㔵㐷㠶ㅢ捡㥦㌸㐷㠰㕦换㉣㐶㑣㤴愸扥ㄷ㤱㐱㕦敥扣㙡㜵〹㤹愴慦捥㡤挸昸捡㐷ㄹ㑡扣ㄱ㐹愷㑥㈱昲捡ㄶ㈲昵㔸㜴㘲㜷散戶㄰ㄲ㔸ㄲ㍦㥢敤㉡摢ぢ㍤㠶晡挵㠷ㄳ挴ㅣ㍦㥥㝣㐲愵挵挱㈷㄰㐶㘴㥡㤲㤰戸㤱攲㐳㐹攳敦㍣摢昴㥤愲〲〹搴ㄳ㌵㈶挱愹挶ㅦ㑣ㅡㅦ挰攷㔹慡㑤㡥㔷〹㤸㕥㐸ㅡ㤳㌰㔵攳挷㤳挶㝦㌹戰户搱㌸愱挳㘸㘴㥤㐴㤲㘱昴慡㘳㐰敡㔳敤㘱㌴搷㉤㉡搲〱㉢㉡愶〸㔵㌱攴㥡㔲愵㠳戸ㄵ攲攳㘳改㌹㕣㜲挲㕤㄰㐸摢攸晦㤹㜰〲㤷㥦㘶捤搰挴户搰㙢㠸㍡晢㠶㝡㘲攷㠲㌵敦愳愰摦㍡ㄱ攰㜰㔵摤㔶㈴〲扢㈰ㅦ敤敦㈶摥昹っㅢ戲戹ㅦ㐹戴㑣攳㘵㤲摥戴㠸㡡戰攴挵晢ㄳ捣收ㅥ㙢搲㡣昱㈸㤰〳㌱〹挸㡣昱ㄸ㘰ㄴ㤱搹挳㠲ㄱ昲扦㘲敥昷戳攲〳〴㡦〳㤴〴㤹㥤㜴㔰昸㈰挰㜰昲㝦慣ㄸ㕢㔳㡥ㄳ㑤㍣㥣扣㉣㑤㐶挶㠷搹攱㈳〰㝤昰攳㡡㤸〸㑢挶㐷㔱㤲㝥㈹〵㠷㝡改挷㔸昱㜱㠲㑦〰㤴㜴㑥㜶换扢挶㌵昵愸挲㍥㠹慥攲㌱〲晣㡣㑦挵ㄹ㍥攸摣㠷户㜶㌷㥡㜹㈶㑥扥昰㐷捣戳攵㔳晥㈳昸㌴㝦㥤㡢敥挳晦㤹㐴㔷ㄶ㝥㕥㝢㑢㙦㘳㤱〹㘸㥣慢摦㉡㌶晢㈵㡣挳㜵㌵㐳㈹ㅣ㤱㑡愵愸ㄵ〴昱捤〵ぢて㙦攰㕢づ愹ち㈱㐸〳慡挲㡤㉢づ愳挰昸っ㥢ㄲ挷挴㤳昱㔹㍥ㄱ戵㙡ㄳ㍦ㄷ㘷昸㈰㠸㔷搵晤挱戸㝢昲㐲攲㕡㔵搸㙤㉦㈴晥㔵挵㑡晡㠵㑦㜰㌰㠵㉣㘴㕡戵ㄲ㤱愶㘸攸㐹㘴㠶晡㠶㌹户〷昰搳㉥㠹捡戹敡戹㜳晦ㅣ捥㡦㕤㥢㝦攷㍢〶㥦㜸攱攷㝦昸昴慦摦㜳攸捦晦㝡敡愹㕦晦昱搳捦晦敢戹攵㐳㍦㝤晡改㥦摣晢㤵攷晦戰摢晡慡昶散㍦攷扥晡挸攴㠵㐷ㅥ戲捥摣㝥散㤱㜷㍤㜸晦攴挲ㄵ攳㝤㝤晤晤户㡥晥散㥡㌷㡣㍣昶搰昷挵㡦㝦㝢戵㉢搴㜲昱㠲搶㘹㜰搹㙡ㅡ㕦㐲〶搳攰㡣㕦搱㘹㜰戹㙡愳㤶攳㡤㥡㐶㐱ㄱ捥つ㑥㐰㔵㤸慤ㄵ〳晦〱戳攲戲㠲</t>
  </si>
  <si>
    <t>㜸〱敤㕣㔹㙣㈴㐷ㄹ㥥㙡㑦㡦愷挷昶摡㔹㙦㡥つ㈱㌱㠴㄰㠸ㄷ㘷扤挹ㄲ〲㉣㡢㡦㍤ㅣ扣㙢㘷敤摤㠰〰捤戶㘷慡搷㥤㥤敥㜶扡㝢扣敢㄰㈹ㄱ㈴ㅣ攲ㄴ㜷㈰ㅣ㡡㄰挷ぢ挷ぢ户㠴㤰㤰㐰㈸㐸㍣挰〳ㄲて〱㈱㜸〰挱㑡扣昰㠰㠰敦慢敥㥥改㤹昱戴㥤㐹〲づ㜲㙤收㜷㜵㕤㕤㔵晦㔹晦㕦㥤㥣挸攵㜲晦㐶攲㕦愶㍣㌳㌷㉣㙤〴愱㜴㈶㘶扣㕡㑤㔶㐲摢㜳㠳㠹㈹摦㌷㌷收敤㈰散㐳㠳㐲搹㐶㝤愰㤷〳晢㐱㔹㉣慦㑢㍦㐰㈳㍤㤷㉢ㄶつつ昵ㅣ㠴扦㤱攴挱㘰慦挱㍣挰昲捣昴挲捡晤ㄸ㜵㈹昴㝣㜹㘰散㕣搴昷挸攴攴挴攴挴愱㍢敥㥥㥣㌸㜸㘰㙣愶㕥ぢ敢扥㍣攲捡㝡攸㥢戵〳㘳㡢昵㤵㥡㕤㜹㤳摣㔸昶㉥㑡昷㠸㕣㌹㜸挷㡡㜹攷㙢㈶敦㍣㝣搸扡晢敥搷っ攲搵戹搳㌳搳㡢扥戴㠲攷㘸㑣㥤㔳扥㜳㔶㔶㙣慥㑤㑡摦㜶㉦㑣捣㑣攳扦搴晣昱㜴搷挴搲慡㤴㈱㕦㉤㝤改㔶㘴㘰愰攳㠰㌳ㄵ〴㜵㘷㡤㥢㘷㌸挷戱搴㡡ㄹ㠴扡㌳㈳㙢㌵挳㐹㐶㉤㍡ぢ搸扢㥡戹㌱攸㉣㐹㌷戰㐳㝢摤づ㌷ち捥㌲〶慡づ㌹㘷〳㜹挶㜴㉦挸搳愶㈳㜵攷㐴摤慥收愳㤴敢扢㌵ㄹ㈲㍤㌱戵晣㠹愹挰㤹㔹㌵㝤㌵愳㠰ㅢ㤳搱昶戸㕦㘹㙤㝢㜳昷㜱㌹㜵昵〶㡥㜹㑢昷㜶愸㌹㘷晡㡤㤶攳摤㕢挶㡢㙦㥤挱敤摤摢愷昶愸戵捦㉢扢昷㔱㕢搹摡㕡っ挴昴慤㜶ㄴ㡢㌱ち〴晤〴㐵〲㈲搰㈸ㄱっ㄰っ〲㠸晣摦挱㈵改㡥慣搲捡愶㔶㕥搱捡ㄵ慤㕣搵捡㔲㉢㕢㕡昹㠲㔶㕥搵捡戶㔶扥㕦㉢㕦㐴㥢㈴ㄵ晢晢戵㌸つ㝤敡㐷㍦晥搷㔷晥㌶昷㤱㘳㕦㝤攳戹㠳㡢搷つ敥㐱愳㝢攳㐹捤晡收㈵㤰㕡㤳㡡て㑤ㅣ攴扦慤戹〲㑣㘱ㅤ戶敥戲㈶㈷慢㠷て㥡㜷㤸㍡㤷㤵㠱晣ㄶ㐲ㄹ㐱摢㐱敢㍥摢慤㝡㤷ㄴ敥㙥㤸㌶〳搹摣戸昱戸㙥摡慢扢搵攰㐵㥢㔷㉥㠵㘶㈸慦㙦慦㙢づ搲搱㙤〹㙣㈵〳昵扥ㅢ摢扢㥤㌳㙢㜵㌹㜵搹㡥慡㕦摣㔶敤㉣晡摥㑡昷摡攳扥㝣愰㔱摢㌱愳㈹〸戵㜵㌵㜶挷㉡愳慡㘸㕥㘳㌳慢㕥㈰㕤㌵扤㜱㘷搱慥㕣㤴晥㤲愴㐸㤴㔵戵搴慢㔹ㄵ㜳晤昸㠲㡢㠵㠲㕢慢㉦㑤㤷㕡挷㉥㠷㘰㘶㔹挵㝣搷愴ㅦ㙥㉣㥢㉢㌵㜹㑤㑢㤳攸㥤愸搸摦㔲㝣摣慢搴㠳ㄹ捦つ㝤慦搶㕡㌳㔵㕤㌷㈱㘹慡愷扣慡捣攷㜳㑡㈸㐰攰昶昵〹㤱扢慤㍢㉦㈸㐴愴㔰㑣㐶扥慥㤵散㈶捥㘰㜵㔸㐵㑤㤲㈶戵㤷㙤㌱ㄸ攷慢㘴㑣〶〷愶搶㐴晤挱㤷扥㘲㡢㘱ㅢ㤸㝢㝥ㅢ㙢摡㘸扣晡㘳敢搲つ㑦㥡㙥戵㈶晤㑣敤㈷㌸㈳㘳ㄸ㐰扦〲㠱搰㜵昷愸敡挴㘵戱愱㕦戲慢攱㙡㘱㔵摡ㄷ㔶㐳㤴㐱㐳ㄶ㡢摣摡㡥㘴㕣㠵㈲㘳㉦挱㈸㐰愹㤴㉢散㘳愳㐲〹㈹愷㔳㍡㘵昰㜲㡢㈰㘷扦ㄶ㕥ㅥ戴㡥摢戵㔰㐶㐲㜹搸〲㐶㈲慤愶搰㌷㐴ㄲ昵捤㑡愴㌰昶㔹㌳愰㔲搳㜶挳㡤㈶摦㜶㜰㐹㐴㐴扢戲㘰挷挹〲㡡㠲㔶㜹㤰挱㙢㈰㥡㌶㘹㤰摤㌸㐵㐴㘴㠳っ捤㡥㤱㕢㠹㡣敤㌳㘴〴摡愷㠹㤰慤て㜶㤷ㄱ㈴昶㑥㈲㘵愷慥晣戸㉢捤㌶戳攵㈳㘹㜶㌵㌶捥戸㠶攰㕡㠲敢〸昶〳㠸㍦㐲挲㔱捡㈱摦㥡㡣ㄷ攱搹戸㠱攰挵〰㤰㑦〶㘵㑥㉣慡㘸㐳㙤挷㡥㘴扢㈱搸挹捡㈸㡥㐴ㄱ㉤攳㠶㥤㌹攴㈸㐴挷㔶攷捥搰戵㜹愵㘳㕦摥㥤㌶搳换㈱㐵㘶㌴㑤慦㜵㡢愶改㡤㘰搳ㅥ昵搶㑤攸㙡㡣ㄱ扣〴愰㘴扣㤴㄰捡㠵〶敦昶㉣㝡㥡㤴㉦〸戳㈸㌲㠶㝡㔴昰㌱㈱昳〸㤰㈱攴㍡㡥㉦扢㌶㌴捤挱㜱敢〵㙦㐳ㅦ攸捥摦㌱搲摢昴收慥摥愱扦攸ㄹ㕡搱㌷㠳扤挴㙦扢敡㤸㕢㔰㙤扣㥣攰㔶㠰㌶ㅤ挳搳昷㌳昵ㄴ㈸戳搸㐹㘱㙥㉦扤㉥捡捡㕤摥㔸㤳㑡〳つ㕡换愶㝦㐱㠶昰㘰捣捤挲ㄶ昶㝣㕦搶㜰愸慤慡〲㥥㕦慥㙤㉤っ㡥晢㥥挳昲㕤ㅢ㌹㜸㐱㈸㠶㝣㕥敢换戵搹挸ㄹ戶㘶捡攷㤴愲ㅣ敡攰㍢扡ぢ㠹㔴愷㔶昲㘲扦散昳攵慥㈴改㐱㤲扣ㄲ摢㙡摣〶〰㈹㈱㝥摤㔵愲ㅣ㘰戳㔷愹㘶慤ㄶ㉢㍤㝣ㄹ愷㤳㌶ㅦ㘲㠷ㅣㄹ㠸ㅣ戶搳昰ㅦ〴㐳捥㤲敤㌴㠴挵㠰戳㈸晤ち㝣ぢ㜶㑤㤶㈲户㉣㐵捤慥慣㜸㠱挸㡡扥扥㡥昳㜴㠶㝦㑤搱㐹㥢㤴挸攴昶捣捡㡣戳㜸㤳愸攸㠶愴㔰挹㜰つ㌵㈴㄰㈹㡦㙤㜷㐵㑣て㈲收㜶㙣㥣㜱㤰㘰㤲攰㄰㠰晥ぢ㐸㥡敤㙥㍣挳㘱晤敢㜴㘹㤷换戹㈲搱愰㕣㠴㑦㜵ㄵ㔶㠷昹㥡㔷ㄳ摣〵搰㘶晥搰〱㤹㐱㠸ち攵㈹㐲㔴㘱っ敢㥣㉤㉦㤱〶昶㔸〸㉣捤搴㠳搰㜳ㄸ㔹ㅡ戲㘶扤搳㕥㌸㙢〷㙢㠸㐴㡤㕡㜱收扥㔵改㠲扡㝣搸㍥㙤㘵摥摡㥡慣ㅡ搶㤲㔷㠷㘸㥢㥢摤〹〷㜳㙣〷㙣㐹㜵㌶搷〴㔲㙦攷㘳っ㈱戰搳捡摦㑡㙦散戶扣摦㍣昴つ㌷㜷㜴搹づ㙢㜲挰㡡㤸㡥昹愲㠵㕤㐴攴愰摡㙦㉤慦晡㔲捥づ㔹㈷㝣扢㕡戳㕤㐹㘴挰挶㘴戰㙥㕥㕥㐰㤴㘰搱㘳っ搰㜳㠷慣㘵摦㜴㠳㌵㤳〱挵㡤扤㉤㑦㉡㉣愲㕢搳戶ㅢ攰㌵ち㡢捣て㕢㑢慢摥㈵㐴㙣敢㡥㝢挲㕣ぢ㜶〴㔶㐸昴㔱㔲愸ㄱ㥡搰㌴㔱搴㡡扤攲㠷〷昲㕣㡥扣㤷㈷㔰戸捡改昴㤹㘷㘸㙦摡昵㜱㡣㠶㜶㍡攷㌴㠸攸㔱愳戰㉦㔳ち㤳㔳㡤扢搹攷戵〰昷㥣㌸㍢搷㡣捣㍤慢㤸戵㑥㉦㝦㠶㡣㔷㘴搱〸㠴搰㐷户㈷㈲ㄵ㤶㤱㜲挰㠱挰㌸㥦摡挹慦㘴愹㌶愴扥㍤捤散㜱㐴㤲〶慤㜹㜳㐵搶㄰㡦㜶捣㜰㑦昴㐰㌳搶㌱㙢㐱㕣㌷攳㌹㡥㐹搲㈲㔹㉥㔵㑣㔲昰㔴㍤昴㑥搹慥㘱〱㈸晡㡢㡢捣换㈸㌲㉦慢愲㐱敢っ㐳㠳㉡捦戱扣ぢ愶㙦㠷慢㡥㕤㈹昲㠱攱扢ㅤ㐱㤳㘰㜲㑡摥㈴㈵㌲㘳慣捤㥡㍦ぢ㤳㉤㤸〰扡㈷㈰㐷戹㜵㐴㍦㈸㔷ㄳ〵晣ㄳ㍤㍡㤶㈰㘰㤴愷搴㜸㍤㐶搳搵敤〸㠸ㅣ㤵慥㈴㜷㌰慥㍣㡣㤲㐸〸ㄱ敢ㄹ㈴〲慦㘰㑡挸搳挵㕤戰捥扡㜶〸散ㄱ㘳挷敤㜰㌶〰捡〱㤰㔵挷摢敢ㄵ㔶㔳㥤挶ㅢ㕡攱愶捥慡ㄶ㌵㜱㘳㘷㝤㕡㙦扣㙣㤳敡㐸愳愴ㄴ挹㔶㡤㤴㘶搹㘴㡥㍢㐹搵〸愵戸ㄳ㙤㈳戲摣愶捤㝤愷ㄴ㜹ㄶ㡡㐹搱㑣捥㜸㠳㈲ㄴ〴㝡㘳ㅤ㐵㥦㝤㌶㜹愴㈲㌶戴〱㑡搴㔳㔱搹㔰ㅣㄲ㥣挳戵㤳慡㉣挵㑦攰敦㍤㜱㜶愱ㅥ戶搴㤸㤷㐷攳㥡愹㕡㙤挱㠵㤵㔰㌱晤敡づ㘱㘹慣㉤搲㌰㡡㍢㝢搵晥搱昶愶ㄸ㌱㘶㐳㠶㐵㌲晣挰㘰㐳㌰㔷㉡愲㑡敢㙣㠸㕢摤㈸㉥昲改㤴㌴㕤㠵㠱愵戰㍡㉢搷㤵ㄹ搶戴攴㐷㔵㠷挶㘹㔱挹㔱挳㥡㕡〹愰搲㐳捡昱㌸愷ㄸ摣戰捥搰㉤㠵㑢っ㄰扢㜱㙥戱ㄲ㈲戴摢ㄸ㠰㈷㠳㥤㠳ㅤ散㐸ㄴ㍡愱㜵㐶〹㕡挸㈰摣搶㐵㤰㜷㝡挴㈸〴愹愵搲㕦㡦㡡捦㍣捥昴戵愳戹㈴ㄳ㌳ㄱ挳㕤ㄹ搶〳㤰㥢㡥㑣㤲㡢㐶㤳㠰㜹㈴搹㤴搰ㅡ㑣捡㘸㘲っ搱攴昳㐳摣攲㘱㉣㙢㤸㙣㔳挳㍤户搰㠶㌶慤㙤散戱收摣㑡慤㕥㤵㑡ㄵ㈷戲㕡㘹攴ㅤ㠱㉦㜵〵㌰攲愶㡣㝤㠹㌷㘵づ㐷㈹㉥㤹㐸敡摤敥㌶㡥愲扢ㄲ㜲ㄸ㈳㔲㝤っ㐰㘶戸攵㔴㐰慣攳㥥〲敤挳扤捤ぢっ敡昲ㅣ㐴㕡㐷ㄱ㘵搹㍣敥攳㌵愲挸㡡摢㔲捤收扤㜹㡦㌶㝢慡攸愴ㅤㄵ敤〸ㅣ㘱㥤㤱挰㉢ㄴ㘰㡣昴挸ㅤㅣ㈴㜷㈵㡥敥㕥㜹㔸㍤收慥〰ㄵち〳㠲㌱㕥㥥㠲㜲搸㔵㌰ㄲつ㙥慤㘹㜵ぢ㐶㝦㘹㜹ㅢ㔳〰㠲㘱㘰ㅡ戴㘸ㄹㄹ㌸㌳挸㙦㙤攰摣㠴㔶ㄹㄱ搲㜴㌰㤵㌱捡㔱㌸散㠱㌴㜰ㄳて搲换ㅥ㤴㔰戸㑦㕤っ㑢敥㈶㡥㍢㌸〲㜹晥㌵㙤㠵㡢㘶㠸敢㉦敥晥戶攲愹㙡㤵收㉥晣㜳㍢〲慢戸扡ㄱ㤹愳晢摡㉥㘵愹㌵搱扥扢戹慤㈲扥㉣㜸㘸㜶攲愴ㄹ㔶㔶㤷挲㡤攸攲㔶慦㈴愱晦㄰晥㠸㑤摦㑥㥢㌹敦昲㈲敡㍡昷扥㜴搱昵㉥戹㙡㕥㝡挰㕢㝦愰㄰㕣愱散攷㈴㑢戹㝦攳㥦㑡㕡㑥晦〱㐶摣捥戴㌹㐰搳㐱挲㜱㔴㡡愴挱ㄸ昲ㄹ㜴〲摢扤㜱㙢㠰㜴戲慦㡤㑥㤴㈰搸㈵ㄴ昷挲㜳㐶㈸攲晢㐰㉢㠹㈵㍡㤲㘳捦扦っ搶ㄷ摦㐳〹ㄱ㡥攷㔸㡣攸㉦㐱㉥〳㜵㑡㤰挷㔷㍣㜸㈱攴晦〷㑢〹㌷㙦捡㑥晦〵㘶ㄶ摦㙤㐷搱㡤㐴搱㜷㍡㔰㈴㜸つ㐴昱敦㍤挸㈴㐹㘷㜸昶ㄹ〵挲戹愶摤〳攸昳㝥攱昷㝦㜸〰㥤㡦㠹㐳搹㘸〸戵摤㠲攷㠶㠹搰搷㘱㈲㌰㜸慦㑣㠴㔳挸〸㐶昱㈳ㄳ㈱昶㠱㉣愰㘰㙢ㄳ㠱戱扤っ㐳㌰ㄵ㙡㑤戹㌵㜸〲扢挶愱㝦散㈴㉥摥捡〰昱㝣㈸慤㘰〶ㅥ愹㙢㍢㡢ㄷ㑤摦㜴昶慢昲ㄳ扥㠴㌲昳㤷㜱㤳㕢㜵㘱㡦敢㌷慤㔱㥤㌶昱㔵㈴㕥昶㕤㝦捡昶敥慦〳㔳㔱㡡摣昷愲㈸ち捦挲㔳㈲㜸㙥挸扤㘳摦搷㑦晣敥挱㐷㡦昲戶㕡㑣慢晡㙤挸昷ㄲ戲愷㍤㠱愰㙥敡愲挸搵晣㌰攷ㄴ㍥㔱戲搷㙡㜲摡昴㤵ㄵㄴㄸ㑥㤲㡤〸㉦㐵㤸ㄱ昱敤〴ㄳㄳ昷ㅥ㈲ㄳ㜳愲捤摤愹㍥㙣㔲㉥挲㠹搴挴㤵㑦㉦〹ㅢ㡡慥㡡慣㐷㙢㔳晦㈶㔴搱㌳㥣㐸慢㤵挸㔳㈷㤳㄰摦㘸搷㜵㠷愹敢愲㠳っ挳晥㠹㤴㐲晣㠱ㄴ㤲㍥挸昰㐲㠰㤲㔲㘷㤰搱㙦〷挸㠸慣戵㠷㜸改て搸ㄵ〲戲㜱改慦挷㡦㔸戰㡢挰㘲攲㡢敦昵㐴㑢㕢㌴㔱㑤っ搵㉡㥢㘶〹ㄹ㜵㜸㘱挱㘴㔲扡㡣㑣㤲昴㐳挸㙤摢ㅤ挵㤷っ㌹㔱攰㉤㘲㙣摤愱慦慤攴ㅣ㜳敢戸昹〱㍤㔳㔰ち挳摤换㘲ㅣ㐸㔵㡣㉥㙡㕡㡡㡡〸㠷愳㙣愳搳㐰㕣〵㥤攵敥挷愹ㄴ挱㍦㝥㈹挴晡昱收搰㔷户搷㔰挷戹晤㔸㈰㝦戰扦㙥捣㘰㙣扣㤵ㅣ〳〹扢慤㔶挵攸㝡昸㔹㜴攱愲㜳挲㘸㘶搵戳㌸㡣㍦〹㘷昵㘹ㅤ晡㥦搱㙢挵㔹攷搸㥢㘱散ㄶ晤晦㘶ㄴ㙣愹晦〵㘳㙦ち㤱㙦㠹㌳㝣搰ㄹ㍦搹㌲㘴挳ㅤ㠱㘷ㅢ挱ㅢ㜵㌰㌶㔴㤶㈱敦㈸户㠴㡦㔷愳㙡㈵挱攱昷捡户㕦㡤㘸昴愵㙤㍢搰㔵〰㌲㌶愴㝦ㄹ㈲愸㙢晦㔶戹㤵㥣㙥ぢ㙦㐵挷㝤愷散㡡敦〵㥥ㄵ㡥㉤㈱攸㍢挶㙦捦㉣搸㍣㔳攲㑢敤㐲敤㘶散挴攰摢搱攷昴〲〴昶㘹ㄹ㍥㔷戱㐸㐶ㄶ戶ㄷ挹攰㜷㐸㈳愹昰ㄲ戵㐳㜰㤵㜵㙦摤慣攱搳搵〵昸㍡㐳ㄶ敤〸㘵ㄷ㜹㥣摢㙦㘸㜰敢㜰㐷敢㑤昰〷挹摡〴㠲㘳㙡〹㙦㝤㍢昷戵㝤て㕡摢挶㙢ぢ搸戲㌷㥦㕢㐹㝦ㄲ㌸摤摥㕢㕡㐹㠶敦攴ㄷ挹㈵愳㑣㠸㑢晢㐷昱㜷晢づ㕡㡥㌶ち㍡㡦㍦攸愶㈳㙣扣〶昷搹㌶愲摦攷搱㔵㑣ㄱ攰㘷㤸㜱㠶て㠲㕥㍥戲愲昸㍣㤶㐵〶㐰㍥㔷愸〰㜴愷敡㈷㌶愳敡㤱㝢搸ㄳ㐹昰㡣㐱㜲㉣㠹捦愲㈱户㉢㕡㌶㔸㠲换ㄶ敡㉣㠱扣㤱昴㐰㍥㈷㜸㤶㔰ㄳ昹㌴㍡㌴㈶㘲愳戴晢㐴㍥戹搹㐴〴慤〰戵搰昴昸㈳㠹ㄶ㌱㙡愸㌶ㅣ〲㤷挰〳ㄸ㐹㤴挹㌰攵㈳㠵㑥㈱㡡㌱㝣㡦㈸㐲晡㘵晣昷改愳扦㜸㡡改㉦㐷㠵㤲㠸愸㙡㕤〵㈵愲㕡挵㠷搳慢昰㔱摡㝤ㄵㅦ摣㙣ㄵ㈳ㄴ㤶㥣㠹ㄱ〲っ昵㠹㌲晥愸㔵搵㤱攱㠶昲㈷捥ㄳ攰搷㌲㡢ㄱㄳ㈵慡敦㈵㘴搰㤷㍢慦㕡㕤㐶㈶改慢㜳㈳㌲扥昲㔱㠶ㄲ㙦㐴搲愹㔳㠸扣戲㠵㐸㍤ㄶ㥤搸ㅤ扢㈳㠴〴㤶挴捦㘶扢捡昶㐲㡦愱㝥昱㥥〴㌱㈷㑦㈶㥦㔰㘹㜱昰〹㠴ㄱ㤹愶㈴㈴㙥愴㜸㜷搲昸㕢摦㙥晡㑥㔱㠱〴敡㠹ㅡ㤳攰㔴攳挷㤲挶㠷昰㜹㤶㙡㤳攳㔵〲愶愷㤳挶㈴㑣搵昸搱愴昱㥦て敤㙦㌴㑥攸㌰ㅡ㔹㈷㤱㘴ㄸ扤敡ㄸ㤰晡㔴㝢ㄸ捤㜵㡢㡡㜴挰㡡㡡㈹㐲㔵っ戹愶㔴改㈰㙥㠵昸昸㔸㝡ㅥ㤷㥣㜰ㄷ〴搲㌶晡㝦㈶捣攱昲搳慣ㄹ㥡昸ㄶ㝡ㅤ㔱㘷摦㔰㑦散㕣戰ㄶ㝣ㄴ昴㕢㜳〱づ㔷搵ㅤ㐵㈲戰ぢ昲搱晥㙥攱㥤捦戰㈱㥢晢㤱㐴换㌴㕥㈶改㑤㡢愸〸㑢㕥扣㌳挱㙣敥㤱㈶捤ㄸて〳㌹㄰㤳㠰捣ㄸ㡦〰㐶ㄱ㤹㝤㉣ㄸ㈱晦㉢收㝥㈷㉢摥㐵昰㈸㐰㐹㤰搹㐹〷㠵挷〰㠶㤳晦㘳挵搸扡㜲㥣㘸攲挱攴㘵㘹㌲㌲摥挳づ敦〵攸㠳ㅦ㔷挴㐴㔸㌲摥㠷㤲昴㑢㈹㌸搴㑢摦捦㡡て㄰㝣㄰愰愴㜳戲摢摥㌵慥愹㐷ㄵ昶㈱㜴ㄵ㡦㄰攰㘷㝣㌸捥昰㐱攷㍥扣慥扢搱捣㌳㜱昲㠵㍦㘲㥥㉤㥦昲ㅦ挳愷昹ㅢ㕣㜴ㅦ晥捦㈴扡戲昰昳摡㙢㝢ㅢ㡢㑣㐰攳㕣晤搶戰搹捦㘲ㅣ慥慢ㄹ㑡攱㠸㔴㉡㐵慤㈰㠸㙦㉥㔸㜸㜸〳摦㜲㐴㔵〸㐱ㅡ㔰ㄵ㙥㕣㜱ㄴ〵挶挷搸㤴㌸㈶㥥㡣㡦昳㠹愸㔵㥢昸㠹㌸挳〷㐱扣慡敥昷挷摤㤳ㄷㄲ搷慡挲㙥㝢㈱昱慦㉡㔶搳㉦㝣㥣㠳㈹㘴㈱搳慡㤵㠸㌴㐵㐳㥦㐵㘶愸㙦㤸㜳扢て㍦敤戲愸㥣慦㥥㍦晦㡦攱晣搸昵昹㌷扦㜱昰昱愷㝦晥晢㡦晥敡㙤㐷晥昴捦㈷㥥昸搵ㅦ㍥晡搴㍦㝦戸㜲攴愷㑦㍥昹㤳㝢扥昰搴敦昷㕡㕦搴扥晤㡦昹㉦㍥㌴㜹昱愱〷慣戳户㥤㜸攸㉤昷摦㍢戹㜸搵㜸㕦㕦㝦晦慤愳㍦扢敥ㄵ㈳㡦㍣昰㕤昱攳摦㕣敢ち戵㕣扣愰㜵ㅡ㕣戶㥡挶攷㤰挱㌴㌸攳攷㜵ㅡ㕣慥摡愸㤵㜸愳愶㔱㔰㠴㜳㠳ㄳ㔰ㄵ㘶㙢挵挰㝦〰㈶㈵戳㔹</t>
  </si>
  <si>
    <t>㜸〱敤㕢㜹㤸㕣㔵㤵慦㕢换敢扡搵㕢㤱戰ぢ摡㉣㤱㐰㐲㤳捥㈲〴㡣愱搳㑤㤲㠶散㥤戰㌸㘲昳扡敡㔵扡㤲㕡㍡昵慡㤳㙥㔶㌷㐶㘵扥昹㐶愲っ㈰㕢㘰收㥢㙦㐶㄰㔰昸搸㔵ㄶ㘷㔰㐰㔱㔰ㄶ㘷ㄴっ捣戸㠰ㄲ挶ㄹ㜷㘰㝥扦昳摥慢㝡昵慡扡㍡挶攴㥢晣攱㑢晡扣㜳捦㍤㜷㍢攷摣㜳捦扤昷㔵㐸㠵㐲愱㜷昰昰捤㈷㑡攴㠸挱〹扢㙣攵扢晢㡡戹㥣㤵㉡㘷㡢〵扢扢户㔴㌲㈷㔶㘴敤㜲〴っ挶㔰ㄶ昹㜶㙣挸捥㕥㘸挵㠷戶㕡㈵ㅢ㑣戱㔰㈸ㅥ搷㘱攴〳㤳扦愴㤷搰㉣愵愳〴捣搳〶㐱ぢ㐰㕢ㅣ㘰㝤摦㤲搵挳㥢搰搲㘰戹㔸戲㘶㜷㥤敤搴户愸愷愷扢愷㝢敥扣㠵㍤摤㜳㘶㜷昵㡤攵捡㘳㈵㙢㔱挱ㅡ㉢㤷捣摣散慥㌵㘳挳戹㙣敡㉣㙢㘲㝤㜱戳㔵㔸㘴つ捦㤹㌷㙣捥㍦愵㘷晥㠲〵㤹㠵ぢ㑦㘹搳愸㜹㔵摦㤲㌵㈵㉢㘳敦慤㍡ㄳ慣㜳㜵摦㤲敥㔵㔶㜹㙦搵搹㡡㍡㔱㘵㝦㌱㙦㘶ぢ㝢愹搲ㄸ攵㍤慦摦㑡㘵愹ㄸ换㉡㘵ぢㅢ扢搱敤ㅡ㐱㈳㜵㜲昷㔲㐸㍣㘵摡攵㍥㉢㤷㕢㘷㘵㐴㈷㜹捡捣㉡㔹㠵㤴㘵㜷攴捦ㄸ㑦㔹㌹㌷摢㡥攷捦㌶㑢慢捣扣ㄵ㈵搲㤹㜷昴㌶㤰戶ち攵㙣㜹愲㍤扦挱戶搶㤹㠵㡤ㄶ㔹㘲昹㘵㘳搹㜴㌴慡愲搱㔰攴戸㐶㥤ㄱ摤㜴㉦㉤愵晡㐶捣㔲㔹㔲搴㕡㑦㈳㕥㥦㠵㐸挷㙢扢㠵㔲㕤㠱㔲㔴搳㘰㌶㝦㤶㔵㉡㔸㌹㌶㐲攵捤ち㌰㠹㑣ㅣ搱㔷㠴攳㡤㠶㡡㔱慤敥㕣攰㔰㘸慢扡㡤愰ㅤ挰攸〰㠸慦挸㘶㉣㝢搴㉣攸㑥搲㤳〰㉡晡〶㈶㤴扦ㅣ㉢ちて㤹攱愱攱昰㔰㉡㍣㤴づて㔹攱愱㑣㜸㘸㘳㜸㘸㈴㍣㤴つて㙤ちて㙤〶㡦昷挴㕢㕡挲敥昳搰㜵㜳㥦摤昸㠳㑦慥扡㝢㜵㘸挳晣换㡦捤㉢捥㈱㤹㑣搳㠰攸改〰挶㠱〰㠹㤵挵㔲搹捣㐱〷㡢昵㐱捣㌹ㄸ㐰愹㥦愱㈷散捤捣ㄳ㕥㔸扢慥敢搰㘵户㝥㜹㝡晣挸㍢戶㝣㌰挶㔹戸愰㤱㉣㠲㘲敥戵敤戱晣㈸㝤㠰㙢〲㈲㠴㝣扦㕤㕥㘳㤶昲㜶摢㕥戵ㄵ㔸捡㔴挶搲㙢攷昷扤戱愰㤱扤㘲㉣挶愱㄰昳愱ㅢち搹㑣戱㤴㥦扤㌲㕢㔸㌴愷㝢捥㥣㌹㍤戳㔷㥡攳㡢㝡昴㘱㔴搴攱〰挶扢〰㈲晤㍤昳昵ㄱ㈴ㅤ〹愰搴㑥㔷㜷㍢㙦㍦昹㤰户攷㜷㥥㜹晤捤㕤挷晣摢㠲㔵㙢ㄵ㥤愷㤸挰㝢挸摣〵㘰ㅣ〵搰扡捥㑡㡤㤵㘴搶㉥搶㐷㌳敢ㄸ〰愵晥挳慤攷㙢ㅦ㍤愴攳愱㘷扢㔶㝤搲㍥㘰㘸挷㙢㝦扢㐱㜱慥㑢㍤㌳挸晣㕥〰攳㌸㠰づ㥡㜴㌹㥢户扡晡㡡㜶搹搶㌳㤹㝢㍣㠰㔲捦㜹㕤扡攸㤵昳㔷㥥㝣敦㤹㥦摥搱㜶搹㉤ㅦ㝥戱慢㙤ㄶ戲搷扡㌳愵扦㘴㙥㠳扢愹㝡戲戹摤ㄸ昵敥戸㜰㜸昰捣㠲捣挹㤹㥥㥥昴㠲㌹收㍣㌳挶戹戶扢㡥㠳戳愰㉤㜳㑥戶㤰㉥㙥ㄳ㑦搲㤶㔹㥡捤㤵慤㤲㈴㍡㌳㜸㌹摥㔰搲敤㤹㌳挶戱㡣愴ㅣ愷㜳㘰愶捦挲昴挹ㄶ捡ㄳ㔵攳㍡㘲㠹㘹㕢搵攴㉣户敥㈵挵戱㐲摡㝥㔷攳捣挱戲㔹戶づて收㔵㉢愹㉢㌶〸搷㙣搹搲愵㜷〷㡢㥤㙤收挶慣摥昱慣㤳㝤㘴㈰ㅢㄳ慦㌸㍣㜹敥搲㤲戵愵㤲㕢搷愳㕥慣敡㕢愵敥扡㔱㍡㔹㑥扦扡晡㐶㡡戶㔵㤰敥捤捡慦挹愶㌶㕢愵㐱㡢㌱㠱㤵㤶愱ㅥ挴㉣㜷愵㤸戵扡㠰㠱挲昷愷㡦昶㔳㈹㘸慢㤰戶搲攸敦㈸愴㍣戱摥ㅣ捥㔹〷搷戰㌸㙤㈲攳戰ㅡ昲搲㘲㙡捣敥㉢ㄶ捡愵㘲慥㌶愷㌷扤搵挴敡㤴㕥㔹㑣㕢㔱㜹㐲づ㔴愱㐸㐴愹搰捣㐶慥㡤㜵摢㕣〸㝣㐶挲攵愶㌹戳捦㠸挸摣㜰〱愹搴っ挴㘷㘴攴㍦扥㘹㑦晣㐶㐸敥㌹㑤戹ㅢㄸ㈹ぢㅤ㕡㍢昱扡攱〷捡搰㐳捥攲慣っㅦ㍢㜹㤵㔵扢㥣愲愷㍥慤㌰〴㈴㜷ㄳ愱㐹戵ㄵ摢摢户捣攱昰㜴㜷昴㘷㙣㐵っ戲摣㉣愴㜳㔶愹㘹〰慢搸㈳㍤㥢攰㐴㠲㙥㠲㤳〸收〰挴㥥㠶㡦㥢㔴愲㕣㝤搵戸㥡㠸㙤换愶换㈳挶㠸㤵摤㌸㔲〶つ㠱㙦㍣㑥㜱搳ぢ摤㠳扦摢攰㔸㕦㘲㉣慤攷ㄲ捣㈳㤸て㤰㐸㠴㡣〵㜸㠷㡣㠴㝥ㅦ㕦㈷〳㜴㝡㐱㔸㤷㘳㤹㠹㔰㡣〱挶㥦ㅥ〶㌱摣搶ㄲ㜵㈱㉣戶㘳㜹搴㙢㐷㈲㡤愴戱摣戴㐷捡㥣㠸㑤㌳㘵慤㍦㠵㤵㉥〴㘸㍢ㄵ㘰搵㜲㉢㠷㘹扣户㈲敡ㄸ挳愶㈹㈳㌷挶㍡〷攷〷㈷ち愹㤱㔲戱㠰㍤㐷扦㔹㌶㝢㔳〸㑦㙤㘵ㅡ昹ㄵ挵扥戱戲㤱㕦㥥挵慢㉤扦捥ㅡ戵捣㜲ㅦ摣㜴戹㍤扦〲愱慤昸搱㠱昴㜸㉣敦㐴愵晤㤶㥤搲っ㕦〷攰㤶挶つ㘰昰戳㙤㜹㍡ㅡ㙢扣捣慡㕢昲〸㙥㘰㑥ㅡ㑣戳愴㤴㠳戱㘴扢搰扣搲〹㌷㠵ㅡ㤲㠲晡㙡㘹ㄵ㠲㔳㔳㠸㤶㠳ㄵㄴ㉢㙥搴㠵挱ㄹ戴愱㥣捤搹摤慥㜸扢晢㡢搸摥㔸戲敢愲搸つ〳〶㘶㌴㔵㔶㜰愲㌳晥㕤㥤ㅡ㜶慡㐵㔷㤶㤵㡡㘳愳っ㙢昶㔶㍤慣㉢愴㑦〳戸改捤㉦㥣㌶攳㠶㍢摥㜱摦㤷㘱ち挹愳ㄹ㈲㙢摡㍢㤳㜸挹愳㍦㠰㔷愲㔹㕥㡣㜱㜴㐳㑦㍢㐹愸捥㜰戶㉤㡦搱慥㉦㔹戲昷㠸㑢㘲㘲搴㙡捦㥦㔳㉣㙤ㅥ㉥ㄶ㌷㔳昹ㅤ㤲戲㐷㉣慢捣㠰扥搵摤扦㄰㔷㑡㐵㈲㌵㔱扢㉦昲㙦㐵晤挶ㄲ㠰昶摥㕣慥换慢搱㌶晡㐰㡡㘰㐵㌱晡㠱ㅣ搱㘷㤶㜲㜶戱搰戵㌴㕢㌰㜳㕤㔸敦戸愷敤㥡摢㍤㥥戳挷搵㠳㤰〰㐳昱挲㉦戶散㜸收昵㘳㔶摤晡挲㤵㈷㝣攳愷てㅦ愵ㅥ㜰㌳敡㐲㝤㕡扤散㌶㤶〱搱换〹〶〸捥㈴㌸ぢ㐰摤㡤愲昴㔷昴ㄶ㜴㐳㔵慦戳㤲㍣慢〸㔶〳挰敢㠸ㄶ攰㜴搶㤲㐶愷㤳〸㈹敥ㅥ㔸㔴てㄲ慣〷㔰摣㍢㜰㑡㠶昴〶㠰㐹昵㑡㌷㔷慦搷㜳㐱㑤攸㈶㜹㡡扢ㄲ敡㔶㔳㤶㥡搲搳㤴㥣扡搹㤵㐱㥤㜰㜶戸ㄹ㜵ㅢㄸ挶捥㑤㐲挳㥡㙤〲㕢慣〹つ敢㠲ㅥ挷敦晥㈵戴摢敦㐲扢摡戰敥㠴㈹㘲㤹㐰㘰㌷改㌲晥㤷挰愸搱挹㥥ㄳㄸ㤹㥣㡦㌷扡㡥〵㜸敤愳㔳㐸敢㌴㠱〵攰㜳㉣ㅢ㥤愴攲㝥㔶㥣捡〸㤹戲〰㌱㙥㙡㥢慦昱㤸慥昴㍡㔱㥥㉢戴攷晢慤㡣㠹搳㍥㔹㤷㤵昹晦戹㙣㐷㜱㈰敡㕢戳㥢て〲㝤攷㤲㘸〴㐳晥摡㠳㈸ㅣ㡦愵㤷㔹㠵昵㔸㥢散扤戹ㅡ敦捤㔵㕤㙦挲㌸扣㈷㜶ㄵ㡣㘱昷挷挴愰户㘵㉢㐳慡愱愱㔰㥣㈳㈴㐵昳㠴愳㝥挵㈸㠰㥡㘸㤶愷㜸ㄶ㔲㔹㌱っㅢ愹〸㡣挵㔹㌵晥㘶戲㔵攳ち㌷愳敥攸㠴㈷㈶戲愴㙥〳愲挷〹㈶〸㉥㈴戸〸㐰㝤挲戵晣㜷㈳㐱ぢ慦㉥愹㤷㤰攷㔲㠲换〰㝣㤶晦㔱㈴㡤㡦〱搴挷昱慡ぢ㘴㤹つㅦ〷愲㍦〱愰㡥〶㜰㤶搸换㠱㑤扡挴ㅥ挵〲㜵愱搳愷㐰㑤攸㈶㜹敡ㄸ㜰㔴〴收㕢㘲户㑣㈶慣㔱㌷愳敥㝣㘸〶㙡ㄲ㘱㕤挹慥㙣㈷昸㉣挱攷〸慥〲㔰㥢㕣㘱挵㤰戸〲㝦㔵㘱㕤㑤㥥㙢〸慥〵昰〹敢㍡搲摣昸㠳㐷㑥㈲㥣ㅢ㐸扣ㄱ㐰捤〴㜰㠴㜳ㄳ戰㐹㠵挳㜳慡㝡攱摣〲㙡㐲㌷挹㔳挷㠳愳㤱㜰捥㤹㑣㌸㘷扢ㄹ㍢〳㈷㕥㌱敥ㅦ㠳ㄱ扣ㅣ㈶㔷捥〲㝣㡢ㄱ挳㘰㈳㠳㜳挰戲摤㥡改ㅤ㉢ㄷ㤷㘶换昰ㄶ㙤ㄹ〰愰㔲攴㜰搹㌶晢ち捤捡㥣㥤戵戶搱㑦扣愷㍥ぢ攷散㝤㘳㜶戹㈸㥢㤳㜷搷攷昷ㄷ㔷ㄵ换晤㔹㝢㌴㘷㑥ㅣ摢㈰摢挹㌹㘷挴㉡攰ㅣ愷㠴攳㥣愹㤸㡡愳愳㔶扡㐱ㅦ〷㡢㘳愵㤴㌵搰扦㍦㥣〴㈹㘷㤷ㄵ㐲㈰て慦慤㘶㑣ㅥ㉤昸攴捥搳㠰㌰㠲㝦戵㠷〷〹㥣愲㈱㝤ㅢ㈱摡㠴愹敢㉦〲㠵挵挷㑥挴扢戹㠹昸捥㤶戸挳㐸㘴愰㔶㠷搶敥ㅥ㕥づㄴ散㙣摡㑡戸㈹㥣㈰㜷戸攸敡戱㜲㑤㡥㌹㍥摤捤挱づ㘵㜵〱慡㑦㤹愵昴晥愰ㄵっっ㡦愳ㄲ㘵攰摦㥥〹摡愹㈶ㄴ摡攵摤㔵敥扡っ㤳晤㜶㤰㈹敢㙥扣ㅢ㙥ㄸ㉢搳ㄱ㠸敦㘸㡥㍥愶㥤攲慥㤰攳㑣慤戴捣㠲㘸㘱戰㥣敥户戶㜶〸㠷〵〳挷昵㔶捥㥡㕥㥢㤴昸㐴㘷㝡㠷敤㘲㙥慣㙣㜵㔴㌰㤹攸㍡戳捥捡㤹㍣㘶㙤慢㘰㙢㔲㘵ㅣ㐴㔷敡攳ㄱ敡晥愳㈱㐸㈴敡㙡㐹㠹㥥㡣㈶挶㕢㍢〸捥愱㍤搴㉡㠲㠳㡣㍣扦㕣慣㍥㝦㉤㥦㝦㔹ㅣ昲㤰〴㥦㔰散㈴㔴ㅦっ㐰㙡㝤慤晦ㅣ㤵㌳㘹扡㜷扣敦㜸㌸㜱㕥㙤ㅥ㡤㐷㤸敤ㄹ昱㝢戸愷攰戵㔶㈷愷㑥づ搷捥攵㙣捡捣攵㈶㍡㌲〳㠵㔴㙥㉣㙤慤㌰㠷慤㥣攷戳㜱㠷戳㥦攸㑢㙥改ㅤ㕤㌵㤱㡢㉢㤴〱㕣搵㝢愷戶㝢散收㐲晡づ㠸㔵㤶㕣搴㤱搰㕦㐲㡡慡㤹㠳昷㥦㝣㘸捤愰㜰㕡昵捡㐵㉥㡣攱摡敡㐸昴㘹㍣挰慢㥣㝢换㡣昳戱慤㈸慥㈸攲㑥㈲敤㈳㉤捦㍡愴晤㘶㕥㠹㥡っ挳搸搳〵〶戲挲戳换㍤㍤㠳搳㜳搲㡢㈹㝦㙡㠰攷换挱愳㍦摦攴㤰戵㕦㥣㈰攳㥥㑥㝡㌰㈷㜰㔸㥦㉤攷慣搶㡣攴ぢㅥ攷㤴愰㌴㕢㌲敢㐷㜰㡣搶摦㥥㔹㔶捡愶㜳搹㠲挵㈰〴㜷㘴扣愴㕦㘱㙤挴㙤捥㥡愲㥤攵㥤㜰㝢㘶㝤挹㉣攰晥㥢搷㡥ㄳ搳㙡㔲愲慣㔸㘶㐹戶㠰〹攴戴㐹扣㌳㌳㌸㔲摣㠶㑦㑢挶昲㠵㘵收愸扤㕦㈸ち㕥挸㝤㥣㔹ㄵ㔶攱戰㡡㠷攳㝢扡㔶挹攱㈶〳㠲㄰搵ㄳ㈶㜰搵㌵て㔸㤳㌹㑢㑤戹昷㘹㥣戳散㔷捤ㄵ㝢挳挳晣捡户㌹昴挳晡㉥㤶戹ㅢ攰捣㘵ㅢ〶慡户戰㝦搶挷㌴戱昹愸慦挹㜲㈰愶㔱戹昲㌹〸捣ㅤ㡥戹㤰㐶敢搱愲㜵愶㠲㈶㤸挸〸て慤ㄱ㉢㈸搹㠹㉥挵㘱㝣ㅢ㈶㍦摣㉦㉥㌱攰㜷㍢㥣〴㐳扡扣㤹戳摤扣扥㘲㍥㙦搲扣㘸㥡㠳昰摤㔶㕣攲㙢㜸ㄳ㥤〱㄰ㅢ㜴㐹收㌸㐸收戸㤰戰㈴昳ㅡ㔷㜰搶㔵摣㘸㤶戲攵㤱㝣㌶ㄵ㘷㠲㔷慤晢㠵㕤挲㠴愲㄰愶昷㠸㜱㈲㔸つ㥥㐳㌸㘷晣㔰㜷㌷昶てㄴㅤ搵て敢つ换㍡慥昶昰㡥っ收㉢づ㕦昳㐲㉢ㄶ〶㠰敢㜷扡攲ぢ挲㐰ㄱ㐷愴㜸㥤挵㙣㝤慦㡢㌰ㄱ攵敤㔱搳㙢㡢ㄶ㌰㈴㔶ㄴ捤昴㔲摣挶ㄷ㑢㉤敥挷㕦㜱愸㤶㙥愵㤴攴㔵㔵ㅦ敥㜹㜱㥥扥ㄵ戱㜰㈹㑥挲㈰㉥㠱愲扣攴㌲ㅣㅤ㌲挰っ挵㘲慤昱㐶㙤つ㜸㜵ㅤ敢ㅥ改晢㍦㙣ㅢ愸慢晦昵戵愷挰扢㜲㔸っ㈵昴㝤〴昷〳愸㠵〰ㅣ㑦㠰攱〱㌲㍣〸㄰㍢つ㈰㌸㑢㈶扤搶㠹戰㐴㥥搷㑤昱㍣㠷㠳㤰挳挰㈵ㄴ慥慤㈰ㄲ愳㌵捥㙢ㅦ晤㄰挰户㥥㝡㙡ㄱ㕥㈱挵㝢ㄳ慦㝤搹㉦㌸ㅤ晣ち挸晡慢㘴㔸〶挰㡤愹愸㉤愴ㅦ〶ち㤵挸愶攴ㄱ愰㔸㉥ㄴ慦ㄱ戸㌱昱ㅥ㥦㈶ㄱ㑥㍦ち㌲戹〶昰㘶㐸㑤㠵㑥ㄵ㥥愹㌳挱挷㄰㉤愴ㅦ㈳攰㠶㐸㘲㠴㝦〵挲捡捥挲㥢㜱㠲昳㑣扡㤲愹㤵㘰㄰㑦㈹㔷〸搲㜶挰㝢慡㔵㘰愱〷搵㡦〳愸搵〰㜴㑣攸愵㘳愸摦〴㍥戵愱昲ち㐴っ昵〹ㄷ㘱㐲つ〲㜸挲〵敡㘹晦㐹愰晡㈹〰戵ㅥ愰〱挳户挸昰㙤㌲㙣〰愰〵攸愷〱㉡㑡㍢ㄷ〹慦㤸㑦㘹摦㈱攳㜷〱㘲㈶挰㥦㜰戰捤㍡㜴攵㘸㐰㜶㈸搵㤳㠰昶㡣㝦攳㍦㍤攳㥥〰昸昶昹〱㥡㐴挶㜰捥晢搱㉥ㅥ攳㠳㌰㍤㔷户攷㘱ㄳ㝣ㄵㅤㄳっ㌰㠵ち挵戰㡣㘷㠰ㅤ攸㝥㡦搵〵攱㤴㑢搹攱㌱〶㌲㙣㔳㜸愲挲攸㤴攳㌱户㔸摢戳㐰㤴〵攰㔸㥢㜲慣敤晢㈰㑣㙤㙤ㅢ㔹ㄶ㝦晡㌹ㄷㄱ㙢攳攱戸㘷ㄵ㐰㍤㙢㝢ㅥ愸㝥〱㐰㘵〱ㅡ㌰扣㐸㠶ㅦ〰挴㌶〱〴搷㠱摡㤳㘶ㅣ㜲㌰㈰㠸捡攷㥡扣扡㡥攳ㄶ㔸敥扣㘳攲㌴㕢㝤㜷搵㠶㜳㑤ㅤ㐷ㄹ㘰㜹摢ㄸ挴㡡㙡愵ㄳ㡥㘹搱㐹搱昵㠷挳㔱㉣㉢㐶昰摥慤慥㔹㔶㌱㘸挹㘹戸㘲戰㙦晣㍢㐰㉢て扥㔰晦㄰扦㜳愳㤳挰搱㥡ㅢ搵㜲晣晡㠷㈰㠵ㄲ㡡慡昰〶捥戲慥ㄷ晥ㄱ㔰晤ㄲ㠰摡〶攰㜳㜲㍦㐶ㄲ〲ㄶ㈷户ㄳ㈸ㄵ㍥㡥昷攴㑥敥ㄵ㤷㙢〲敦㙥晣㔱㍤㔳㍡㌹㥥㄰㍢㑥敥㔵㘰㔵㈷昷㕦㐸戱挹㡢昰摥ㅤ㈷㜷〹昸挴挴攴㄰㔷摡㘶搲ㄷ㈲慡㑢㤱ㄶ戳晢㈹㄰㜵ㄹ㐰㡤㤳晢㌹〸㔳㥢摤㐷㔹ㄶ㝦晡㌵ㄷ㘱㐲㝤ㅣ挰ㄳ㉥㔰㑦戸慦〳搵扦〰㔰㍣愱㙥挰昰㑢㌲扣㐱㠶换〱挴挹敤〲㔲㜱㜲㥦㐲挲㉢ㄶ〷敥㉡敤㑤愰晡扦〱搴㤵〰㍥愵晤て㤲㥥搲晥ㄷ㈸㈵戸ㅤ敦挹㤵昶㙢㤷敢戳㜸敦戶搲㍥〷㘶㐷㘹扦〱㔶㔵摡敦摣捡慥挲㝢㜷㤴㜶㌵昸ㅣ愵ㅤ〷㡣㍤㤷愴㕦㘹搷㠰㉣㑡晢〳昳慦〵愸㔱摡㕢㈰㑣慤戴敢㔸ㄶ㝦晡㙤ㄷㄱ愵摤㠰㠴㈷㕣愰㥥㜰㌹㜷㌴搹搵㡤㡤ㄹ㌸㘳㜵㤸っ㌷㠱㐱㤴ㄶ㐱慡愲㌴ㅥ㤷㝢昵晡㔶㈶ㅥ㉥攸ㄸ㐰散㌶㌰散摥㈱㙡ぢ㌸㤳扥㤳㙤戹摤㍡㈰戳㜶㑣㍥㐹㕥㡤攳㤵㌲㐹晢㐳㑣ㅤ㜵づ戹愶昴㘱㌲㠴扦㍡㥦㉥㈸㈸㠳㕡㝦攷㡥㑤㉥昳昶散㄰㉣ㄱ晢晤摢敦扣戳㝢慤㐰㉦㠱敢戵〸㈸〹摤㠲っ捥愲㉦㈲㐵ㅥㅤ〷㘴捣捥晤㠳扡摤愳㙡收戹㑦散づ㈰㑤昶愲㠱昳㈳㤶㥣㕥㡤㥣戹㐷㥡㤵挳ㄲ扡ㅢ㕢搲〴捡慡㉦愱㍣敢搰晥㍥愸扢㍣㙡ㅢ㜹㤰攰㜰㘲摣㜱〴ㄷ户扡㑤づ㐷㠶㤳㜱㙣㜷〶换ㄳ㌹㙣㌱㠹㜲戱㜳㌰挶搴㑥㌶㍡㕤㉣挱慣愳挱て〲㉡㘵㘷愱慡搶〳〳摦㔱㑡㌱收摣㡤扦搸慦愰愲㐹换戳攳搵㑢㑦㤶攱㘳㜴㠰㝥攰捡㙣慡㔴戴㡢㤹㜲搷㈰㡥㑡扡昸㘵㙤〶㙥愷㌷昶㈶㙡㙣搸㈶〷ㄶ㉤昰ㄷㄴ㕢㜹㡦㥡搸㕣㈸㙥㉢㐸㙦㘲㌶㍦㌰㘶㙢扡愵㠵捤搰㍣攵㌹〶挲㑢摥ぢ㤴㠵㜵ㄲ㉣敤㤱攴㝤㑥㕥㈸㜹扦㠷㜰慦挲㈷昹愰昳づ㜵㜲㠷挱㕡っ㤷戰搷㕥挹慦愰㉡㙡搳㌸〰扤㌹愰㙦挹㔰敤㡦㐵㡣㘹㈰户㠱㉣挱挸㍡㝣㥢㙢㑣〷愵〳ㄴ摦㈹㐸昲慢㙥㉤晡㐰㘴捡て㉦攴㈷ㄸ敡㘱搰改愰ㄲ敡㘷㤰㈳㈷㤰㌳ㄱづ〵ㅢ㈷挲㈳挸〳ㅡ搲㠷〱㜲㈲昰㑦㍤敡㔱㙢㡣昰㌱㔰㌹ㄹ昴扢挰慢戸㙦㤱㤲㌵㍣㡦㝢搴㈳挹㠳〴㥢㔳摣㜱搰㔸搵㑥㜴㠰㈶〲㍣愴愹㜷慡㔸扤っち搵㕣慢愶㈷㤰㈹㙡㍡ち㝣㔰搳㤳攴挶㤳㝣捡㜹㠷㤲摦昲㤰㙦扢㐸攷搳㐰昶㡤㥡戸ㄳ攱㔸㌴搵愴愹ㄴ㑤㍤㈴戹㌹ㄱ晡っ㈱㤱㘳ㅡ㠰㝡㤶㠰愹㤹㠰㐴㐴㄰っ㠶㐵㄰捦晢〴㘱㥣㠰晣㐹㈷㠰晡㝥㐳改㍣㠷㥡㐴㍡戳㔱ㄸ搲㜹ㅥ㘹㍥挹ㄷ㥣㜷㈸昹愲㠷㌰㄰收ㄳ晢㈱挰㤴ㅥ摤㡤㑡㔹户ㅡ㔶㈹㤵㔶㔶戴愵愵敥㥡戰搶扢㈳㘰㤵㤵㐰㘴㙦㄰挶㥥㐵户㥢㍢㙢慦㄰愵㔳㜵ぢ㉣㑣㡡敥〶搴㈷〱㈴㤲㍦㐲扡㤱昰㕦昲攸昳挸㝢㌸㑢ㅤ〶愰㝥っ攰㔸晤ㄳ攸㐵搵敡㑦㘶㙤戰晡㥤㘴㈲昷㈹㠰ㄵ慢㝦挵愳㉥㘴㥥晢愸㔷㠱㠸搵㥦ち慡㘲㈰㉢㈵㙢㜸㈴〴㐵㡥㝥㍦㜹㠰㠸戲㝦づ㐴㤴晤㤸㕦搹ㅦ㐰晥攴捡㝥愴愱戲㕦㐳㑤愲散搳㔱ㄸ捡㝥ㅤ㘹㍥㐹㐶愳㝣㤲っ㍤昹㈴摦㜰摥愱㑥㐶㥥愲づ㤷戰搷㕥㐹挶慢ㅣ愰搱㡢摥㌴昰㔸㑢㐰慥昵㔸㝤愰〴㍤ㄶ〳㕥搱㘹㍦㌲㜵ㄷ㔲晡㍤〰㡡㐱慦愳扢晢㙢㜴户ㅣ㙣搴ㅤ〳㘱愰昸捡ㄳ戰愲扢㕦㝢搴ㅡ㙦挴㜸㔶㜴㜷ㄶ㜸搵敦ㅡ昲㐸㈴捡晡㔶㤲〷㠸攸㡥㤱愸攸敥换㍥摤㔵㍤搶㥤つ搵挴㜸㔴搴戴ㄶ昵㐰㑤攲收㐰㑢㑡扤㐴ㄸ㙣昲㐹㌲攰攴搳挹㔸㜳摦愸㠹ㄱ慡〸㌸攰戱ㄸ戴ち㝤〳㄰昹㐱㤳㥥㠱㥥㈸挶㐶昸ㅦ搲攷扡っ㘴㑡㌲㐰㤲㌱㥤〷㐴㝦㄰愰㍤㥣昴㠴慣㈴㘴㘱㤹ち㠵㘵ㄸ愴㐸㤹て㤱㍤ㄲ攳㍡㝢摡攴㥦ㄹ昸搶戱㔹㠸愶㙡㝥〶㜳〶㝥搶㌲㐱㉤㐷㜰㡣改㙣挸愳攱㔳昷慣㉥㝡㈸㙥昵昹ㄷ晢〷㘸昰捦愸〷㈳昲昹㉣搶㐸攳搵ㅦ〶㕤㜱〹㑥㌲戵㠴愰㡦愰ㅦ㐰摤㠸㈶ㅢ㝥摢㝣㠳㥢㔱昷㙤㌳㔷㘹戶愴搳㠰㔴㠷愸㠴㑢戵㠸㤷㈱㡥捥〰戴㠷㤵慣挹㘴慤搱〴㔷㘱㘱ㅤ㈱㔷㐴㜱㈹愵㌶搴搵㘸㤲㈲㤰㕥㙦㈲㠵敢㔷愳㕥㙦㥦慣搷㔷扡ㄹ挱㡦㡥㤳㕣昱愴搱㔱㈰㘸㤴㉢㤴㌴晡㜷晥㐶㑢愰㜶搲挷挷搰敢㐰㔸戵㙢㌱㘸㝣㑥ㄷㄸ㡡扢敦攴改㥤㕣㄰愴挴昹敡愸敤扤戱㤷㉦ぢ㝥晤㜴㘲摦ㄱ慦敤㝣摦攱㙥つ扢ㄶ㉢慥つ搵㠱搹愸搱㔱挷ㄵ㤳つ散搳㙥㐶摤㜷㜱㕣㍥昰ㅦ㥦挴〱㔶搴挱㌵㐴㠶㍢〱㐴㕦〸㠰ㄹ攲㉤て㑡㔶つ㤶愹㔰㤰㐸㜲㥤㤰㌲ㄷ㤳㍤愲㑥挷㑢㐴昴㜱扦㠸㉥〵㔵搱㍤㔶扢㕦戵愶㑢㈷敢晥㈵㙥㐶摤㤷㙡昴愰昸㡦て散〰㉢摤ㅦ㐰㐲扡㜲㌹㄰晤搷〰戰㈶昱㤷㘴慤戱㈶㝡㐸㘱晤ㄴ戹㈲㡡㙥㑥㝡扤捤摦敢㉢㐰㔵昴㉤㡤㝡㕤㥡慣搷㕢摣㡣攰㈷㘴㐹㝡㈳㘹昴㌳㐰昴㤵〴摢〱ㄲ敡㍣㐰㘹㍤敦戶㍥ㄳㅤ㡥攳㑣㥤㑥㑡㌲㜲㙥挶昱ㅣ挹㔵愰挶攸㤰愶㍡㐵昶晤搸戰ㄳ〵㘳ㄹ㙥㤶㕡㌳づ㤹㍥㐴扥㌳捡挹㑥愳つ㜷㘵㈵晣摣㙦〵慥㝦㜱㐳㠶ㅦ㔲扢搱㍢慥㠵㜹ㅣ攸摤挶㘸㐹戱戰㤱㔹㕤挲昵㑣㑢㘶挰挶㈵㜳㍡㡥摦搰㤴昱昳换挲晥戰改挷摥㉦㑡㕦ぢ敢攰愷㘱攱㠶摢㉥敥愷㠲户㌷扥㥢昴慡㍣扣慦㈹挲扣㘲摢戳㉤扦昱昷搰㔷昵㝢㔱搹攷搹㘱㤵㠵㕥㘵扦昰摡摣挳摥㤱晥㈲㄰搰搷㠰㔷扣慤㤲㌱攰愸㔳㝦㥥愴〵攰㄰㄰㡡搱㍤〷〷挵つ昰㔲㤶〸晣㕡慤戵㤵㈳㕤㝦敤〳愷扦㌵敦晣摥㈴㍤戰㤸攱昵慣昳〶㠲ㅢ〱ㄲ㡡㑥㔸慣捤っ㤸㈱ㅤ戳㘴㕣攰㌷挳㥢㐱㔵昴挶㌴㐵捤昱㠵搵昹つ挷昳㡦㘴攰㝣慦㡥攷㥦㐸慡㡥㐷搱㜱㜳㑣㕥㉦搵㈸ㄲ慣搸昸㘷㠰捡ㄱ㝥摡㜷㠴ㅦ㔵攷㜸慤㠵㍥ㄲ慡㑡敦ぢ㉣㜵㉢㐰〴ㅦづ㡢㥢〰㐸攸摢㐰昱户㐸慦捤ㄶ扤㈷㐹㔷㈸㜲戹㥤㥣㜷㄰摣〹㤰㔰昴㠶㌲晣搵〱戹搰㐳㑡挶㉡扦㕣敥〲㔵㕤っ攰㤳换㔹㕥㑦㙢昴㝣て㤸〲㜲戹㡦㈴㥦㕣㉥㐵摡㉦㤷㈴㍤㥥昴昲〱㜲㍥㐸昰㄰㐰㐲搱改㐹㘷晡〲扤愴㈳㤴㡣㈵晥㕥㝥つ㔴㐵敦攷敢攵攲㠶扤㝣ㄴ㑣㠱㕥㝥㥤㈴㕦㉦改㈸晤扤㔴㥦〱㐱摡㍣搵㙤昳晤㄰㜳㍣㙣㈸㝡㍤挹㔸攸㘶㉣㤲っ愵攸〹㈵攳ㄴ㌷㠳换㥥晥㈶愸㥤昴㜷㙤㐸戵㝣ㄷ戱收㙤㤱㤷搴㐳攱㤷搴㡥昰慥㔰づㄹ㌹㠵㝢㘰㑥㤸摤㥥挹攰摤搳㜳慤㈷㔰㔶㜱㉡戲づ晤㈴㈰愷ㅢ晦搴昵㐸㐸晦攷〷㐶捣〹㈶ㄹ昳〲㈳扥搱换㤸敢ㅦ昱搳愰㜶㜲㙡㌵ㅤ戱攲㤴ㄲ㌷昱ㅤ㈰㡡戳〹晦㜱挱〸㔸改ㄲ㈷㠲昰㍣挳㙣摡㍦晥㠷昴戳㉥挲㠴愲慤㑢敦㘶〷扡㑤晢㤷㡣㔹㠱㙥摦改㘵㥣攰敦昶昳愰㜶搲昲㥢㜷㥢ㄶ㉦㕤㝡〱㠸扡㡦㠰㕤㝡ㄱ戰搲㙤ㅡ戶戴晣摥㐰㤷㘸散㤲㌱㈳搰㈵㑥〰挹㌸搶摦愵ㅦ㠲摡㐹㌳㙦摥㈵㥡户㜴改㐷㐰ㄴ㉤ㅢ晦㜱昵〴攸㜵愹㤳㘶㜸づ愸攱㜱㤵扡㈰㝤挱〵扦敤㡣㜶ㅤㅥ㍤昷昴戶㙢㕦㝥㘲攷昶敦㝤㘸搱㑦晥㜸晤昵摦㝢㜵晢㔳㝦㝣㘸㜸搱攳户摣昲昵㌳㙦㝡㙡攷戴捣㡥昰㍤扦㕤戱攳攲㥥捤ㄷ㙦挹㙣㌸㘱搹挵攷㙤㕡摢戳收㠰㔹㤱㐸㑢换㜱搳扦㜱攸捣攴㐷戶摣愷ㅥ㜹昱㤰㠲ㄲ挳㘲戳㉦戳㜱㍣扣㑣㐸搲挰㘴慥晦ㄸ㠸摥〹搰ㅥ敥愴㠱散搳扥㝣〷つ攰㝦㐸扦㐲㠸㐷晡㐲换㤲扥扣ち㐴晦㈷〰㠲㉢㌱㉣㜰㔴㠲㉢戲㈷㘹㘰挲晡ㄳ㜲㐵㍡㘹ㅢ晢戴挷㘲㑣散挶㑦搱ㄲㅦ挶㑦㐹ㅡ㤵㜴攳㘷㐰昴捦〱㈰㍤ㅡ挵㍥敤㡢㔸ㄱ㥡搷慦愱㈵㍥㈲㍤㕡㤳昴攵㜵㈰晡ㄷ〰㠸慣愹㙢ㄲ摢愳㡡ちㄶぢ㥥收㕡昰ㄲ搰攳戸攵愴搲㈵攳〰㌷㐳㐲搱㕤愴㔲㍤㙥㜱敡㐴戸㍡〳挵愹㈷挹攸昰ㄷ晦ㄵ愸㡡捡㤱慣戶摡㌲㐹ち搱慤㤷㤲ㄳ㥥搶㕡ㅥ㐵㘹㑡㐶挲㕦敦㙦㐸攵戸摤攲ㅣ慣㜰挵〳挵㈹〰挹㘸昱ㄷ晦㍤愸㙡ㄷ㠰㑣挷㍦㌰挵㥥㑡敡㡦㑣戱㝥㐹扤挵ㄴ搹㈵昵㌶㔳挲づ愱搵㤸愲㤲㘲㜵㔴㈹㑥敡㐲㤴昴ㅥ㈵搵㤰慡㝤搴搶晦〳㡦晢㐰捦</t>
  </si>
</sst>
</file>

<file path=xl/styles.xml><?xml version="1.0" encoding="utf-8"?>
<styleSheet xmlns="http://schemas.openxmlformats.org/spreadsheetml/2006/main">
  <numFmts count="3">
    <numFmt numFmtId="44" formatCode="_(&quot;$&quot;* #,##0.00_);_(&quot;$&quot;* \(#,##0.00\);_(&quot;$&quot;* &quot;-&quot;??_);_(@_)"/>
    <numFmt numFmtId="164" formatCode="0.0"/>
    <numFmt numFmtId="165" formatCode="0.000"/>
  </numFmts>
  <fonts count="6">
    <font>
      <sz val="11"/>
      <color theme="1"/>
      <name val="Calibri"/>
      <family val="2"/>
      <scheme val="minor"/>
    </font>
    <font>
      <b/>
      <sz val="11"/>
      <color theme="1"/>
      <name val="Calibri"/>
      <family val="2"/>
      <scheme val="minor"/>
    </font>
    <font>
      <b/>
      <u/>
      <sz val="11"/>
      <color theme="1"/>
      <name val="Calibri"/>
      <family val="2"/>
      <scheme val="minor"/>
    </font>
    <font>
      <sz val="11"/>
      <color theme="1"/>
      <name val="Calibri"/>
      <family val="2"/>
      <scheme val="minor"/>
    </font>
    <font>
      <sz val="8"/>
      <color indexed="81"/>
      <name val="Tahoma"/>
      <family val="2"/>
    </font>
    <font>
      <b/>
      <sz val="8"/>
      <color indexed="81"/>
      <name val="Tahoma"/>
      <family val="2"/>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37">
    <xf numFmtId="0" fontId="0" fillId="0" borderId="0" xfId="0"/>
    <xf numFmtId="164" fontId="0" fillId="0" borderId="0" xfId="0" applyNumberFormat="1"/>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44" fontId="0" fillId="0" borderId="0" xfId="1" applyFont="1" applyBorder="1"/>
    <xf numFmtId="0" fontId="0" fillId="0" borderId="5" xfId="0" applyBorder="1"/>
    <xf numFmtId="165" fontId="0" fillId="0" borderId="0" xfId="0" applyNumberFormat="1" applyBorder="1"/>
    <xf numFmtId="2" fontId="0" fillId="0" borderId="0" xfId="0" applyNumberFormat="1" applyBorder="1"/>
    <xf numFmtId="164" fontId="0" fillId="0" borderId="0" xfId="0" applyNumberFormat="1" applyBorder="1"/>
    <xf numFmtId="0" fontId="0" fillId="0" borderId="6" xfId="0" applyBorder="1"/>
    <xf numFmtId="0" fontId="0" fillId="0" borderId="7" xfId="0" applyBorder="1"/>
    <xf numFmtId="44" fontId="0" fillId="0" borderId="7" xfId="1" applyFont="1" applyBorder="1"/>
    <xf numFmtId="164" fontId="0" fillId="0" borderId="7" xfId="0" applyNumberFormat="1" applyBorder="1"/>
    <xf numFmtId="0" fontId="0" fillId="0" borderId="8" xfId="0" applyBorder="1"/>
    <xf numFmtId="44" fontId="0" fillId="0" borderId="5" xfId="1" applyFont="1" applyBorder="1"/>
    <xf numFmtId="0" fontId="2" fillId="0" borderId="1" xfId="0" applyFont="1" applyBorder="1"/>
    <xf numFmtId="0" fontId="2" fillId="0" borderId="6" xfId="0" applyFont="1" applyBorder="1"/>
    <xf numFmtId="0" fontId="0" fillId="0" borderId="9" xfId="0" applyBorder="1"/>
    <xf numFmtId="0" fontId="2" fillId="0" borderId="4" xfId="0" applyFont="1" applyBorder="1"/>
    <xf numFmtId="0" fontId="1" fillId="0" borderId="1" xfId="0" applyFont="1" applyBorder="1"/>
    <xf numFmtId="0" fontId="0" fillId="0" borderId="4" xfId="0" applyFont="1" applyBorder="1"/>
    <xf numFmtId="1" fontId="0" fillId="0" borderId="0" xfId="0" applyNumberFormat="1" applyBorder="1"/>
    <xf numFmtId="1" fontId="0" fillId="0" borderId="7" xfId="0" applyNumberFormat="1" applyBorder="1"/>
    <xf numFmtId="44" fontId="0" fillId="0" borderId="8" xfId="1" applyFont="1" applyBorder="1"/>
    <xf numFmtId="0" fontId="1" fillId="0" borderId="0" xfId="0" applyFont="1"/>
    <xf numFmtId="0" fontId="0" fillId="0" borderId="0" xfId="0" quotePrefix="1"/>
    <xf numFmtId="0" fontId="0" fillId="2" borderId="8" xfId="0" applyFill="1" applyBorder="1"/>
    <xf numFmtId="0" fontId="0" fillId="3" borderId="5" xfId="0" applyFill="1" applyBorder="1"/>
    <xf numFmtId="44" fontId="0" fillId="3" borderId="5" xfId="1" applyFont="1" applyFill="1" applyBorder="1"/>
    <xf numFmtId="0" fontId="0" fillId="3" borderId="8" xfId="0" applyFill="1" applyBorder="1"/>
    <xf numFmtId="0" fontId="0" fillId="0" borderId="0" xfId="1" applyNumberFormat="1" applyFont="1" applyFill="1" applyBorder="1"/>
    <xf numFmtId="0" fontId="0" fillId="0" borderId="10" xfId="0" applyBorder="1"/>
    <xf numFmtId="0" fontId="0" fillId="0" borderId="4" xfId="0" applyFill="1" applyBorder="1"/>
    <xf numFmtId="44" fontId="0" fillId="0" borderId="11" xfId="1" applyFont="1" applyBorder="1"/>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dimension ref="A1:P31"/>
  <sheetViews>
    <sheetView workbookViewId="0"/>
  </sheetViews>
  <sheetFormatPr defaultRowHeight="15"/>
  <cols>
    <col min="1" max="2" width="36.7109375" customWidth="1"/>
  </cols>
  <sheetData>
    <row r="1" spans="1:16">
      <c r="A1" s="27" t="s">
        <v>43</v>
      </c>
    </row>
    <row r="2" spans="1:16">
      <c r="P2" t="e">
        <f ca="1">_xll.CB.RecalcCounterFN()</f>
        <v>#NAME?</v>
      </c>
    </row>
    <row r="3" spans="1:16">
      <c r="A3" t="s">
        <v>44</v>
      </c>
      <c r="B3" t="s">
        <v>45</v>
      </c>
      <c r="C3">
        <v>0</v>
      </c>
    </row>
    <row r="4" spans="1:16">
      <c r="A4" t="s">
        <v>46</v>
      </c>
    </row>
    <row r="5" spans="1:16">
      <c r="A5" t="s">
        <v>47</v>
      </c>
    </row>
    <row r="7" spans="1:16">
      <c r="A7" s="27" t="s">
        <v>48</v>
      </c>
      <c r="B7" t="s">
        <v>49</v>
      </c>
    </row>
    <row r="8" spans="1:16">
      <c r="B8">
        <v>2</v>
      </c>
    </row>
    <row r="10" spans="1:16">
      <c r="A10" t="s">
        <v>50</v>
      </c>
    </row>
    <row r="11" spans="1:16">
      <c r="A11" t="e">
        <f>CB_DATA_!#REF!</f>
        <v>#REF!</v>
      </c>
      <c r="B11" t="e">
        <f>Sheet1!#REF!</f>
        <v>#REF!</v>
      </c>
    </row>
    <row r="13" spans="1:16">
      <c r="A13" t="s">
        <v>51</v>
      </c>
    </row>
    <row r="14" spans="1:16">
      <c r="A14" t="s">
        <v>55</v>
      </c>
      <c r="B14" t="s">
        <v>58</v>
      </c>
    </row>
    <row r="16" spans="1:16">
      <c r="A16" t="s">
        <v>52</v>
      </c>
    </row>
    <row r="19" spans="1:2">
      <c r="A19" t="s">
        <v>53</v>
      </c>
    </row>
    <row r="20" spans="1:2">
      <c r="A20">
        <v>28</v>
      </c>
      <c r="B20">
        <v>31</v>
      </c>
    </row>
    <row r="25" spans="1:2">
      <c r="A25" s="27" t="s">
        <v>54</v>
      </c>
    </row>
    <row r="26" spans="1:2">
      <c r="A26" s="28" t="s">
        <v>56</v>
      </c>
      <c r="B26" s="28" t="s">
        <v>59</v>
      </c>
    </row>
    <row r="27" spans="1:2">
      <c r="A27" t="s">
        <v>96</v>
      </c>
      <c r="B27" t="s">
        <v>98</v>
      </c>
    </row>
    <row r="28" spans="1:2">
      <c r="A28" s="28" t="s">
        <v>57</v>
      </c>
      <c r="B28" s="28" t="s">
        <v>57</v>
      </c>
    </row>
    <row r="29" spans="1:2">
      <c r="B29" s="28" t="s">
        <v>56</v>
      </c>
    </row>
    <row r="30" spans="1:2">
      <c r="B30" t="s">
        <v>97</v>
      </c>
    </row>
    <row r="31" spans="1:2">
      <c r="B31" s="28" t="s">
        <v>57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sheetPr codeName="Sheet2"/>
  <dimension ref="A2:N45"/>
  <sheetViews>
    <sheetView tabSelected="1" zoomScale="90" zoomScaleNormal="90" workbookViewId="0">
      <selection activeCell="I4" sqref="I4:I9"/>
    </sheetView>
  </sheetViews>
  <sheetFormatPr defaultRowHeight="15"/>
  <cols>
    <col min="3" max="3" width="25.7109375" customWidth="1"/>
    <col min="4" max="4" width="11" customWidth="1"/>
    <col min="5" max="5" width="12.140625" bestFit="1" customWidth="1"/>
    <col min="7" max="7" width="12.7109375" customWidth="1"/>
    <col min="8" max="8" width="14.28515625" customWidth="1"/>
    <col min="11" max="11" width="12.7109375" customWidth="1"/>
    <col min="13" max="14" width="12.140625" bestFit="1" customWidth="1"/>
  </cols>
  <sheetData>
    <row r="2" spans="1:13">
      <c r="A2" s="18" t="s">
        <v>3</v>
      </c>
      <c r="B2" s="3"/>
      <c r="C2" s="4"/>
    </row>
    <row r="3" spans="1:13">
      <c r="A3" s="5"/>
      <c r="B3" s="6">
        <v>0</v>
      </c>
      <c r="C3" s="8" t="s">
        <v>0</v>
      </c>
      <c r="F3" s="2" t="s">
        <v>41</v>
      </c>
      <c r="G3" s="3" t="s">
        <v>42</v>
      </c>
      <c r="H3" s="3" t="s">
        <v>32</v>
      </c>
      <c r="I3" s="3" t="s">
        <v>10</v>
      </c>
      <c r="J3" s="3" t="s">
        <v>9</v>
      </c>
      <c r="K3" s="3" t="s">
        <v>11</v>
      </c>
      <c r="L3" s="3" t="s">
        <v>12</v>
      </c>
      <c r="M3" s="4" t="s">
        <v>33</v>
      </c>
    </row>
    <row r="4" spans="1:13">
      <c r="A4" s="5"/>
      <c r="B4" s="6">
        <v>1</v>
      </c>
      <c r="C4" s="8" t="s">
        <v>1</v>
      </c>
      <c r="F4" s="5">
        <v>1</v>
      </c>
      <c r="G4" s="6" t="s">
        <v>21</v>
      </c>
      <c r="H4" s="7">
        <v>12000</v>
      </c>
      <c r="I4" s="6">
        <f>Sheet3!F3</f>
        <v>3.2470361095146005E-3</v>
      </c>
      <c r="J4" s="6">
        <f t="shared" ref="J4:J9" si="0">1-K4-I4</f>
        <v>0.98675296389048539</v>
      </c>
      <c r="K4" s="6">
        <v>0.01</v>
      </c>
      <c r="L4" s="6">
        <v>0</v>
      </c>
      <c r="M4" s="17">
        <v>1000</v>
      </c>
    </row>
    <row r="5" spans="1:13">
      <c r="A5" s="5"/>
      <c r="B5" s="6">
        <v>2</v>
      </c>
      <c r="C5" s="8" t="s">
        <v>2</v>
      </c>
      <c r="F5" s="5">
        <v>2</v>
      </c>
      <c r="G5" s="6" t="s">
        <v>22</v>
      </c>
      <c r="H5" s="7">
        <v>12000</v>
      </c>
      <c r="I5" s="6">
        <f>Sheet3!F4</f>
        <v>9.4956473738200264E-3</v>
      </c>
      <c r="J5" s="6">
        <f t="shared" si="0"/>
        <v>0.98050435262617996</v>
      </c>
      <c r="K5" s="6">
        <v>0.01</v>
      </c>
      <c r="L5" s="6">
        <v>0</v>
      </c>
      <c r="M5" s="17">
        <v>1000</v>
      </c>
    </row>
    <row r="6" spans="1:13" ht="15.75" thickBot="1">
      <c r="A6" s="5"/>
      <c r="B6" s="6"/>
      <c r="C6" s="8"/>
      <c r="F6" s="5">
        <v>3</v>
      </c>
      <c r="G6" s="6" t="s">
        <v>23</v>
      </c>
      <c r="H6" s="7">
        <v>12000</v>
      </c>
      <c r="I6" s="6">
        <f>Sheet3!F5</f>
        <v>4.9010903778612391E-2</v>
      </c>
      <c r="J6" s="6">
        <f t="shared" si="0"/>
        <v>0.9409890962213876</v>
      </c>
      <c r="K6" s="6">
        <v>0.01</v>
      </c>
      <c r="L6" s="6">
        <v>0</v>
      </c>
      <c r="M6" s="17">
        <v>1000</v>
      </c>
    </row>
    <row r="7" spans="1:13">
      <c r="A7" s="19" t="s">
        <v>4</v>
      </c>
      <c r="B7" s="20">
        <v>2</v>
      </c>
      <c r="C7" s="16" t="str">
        <f>IF(B7=B3,C3,IF(B7=B4,C4,C5))</f>
        <v>Pre-screen with Oncotype</v>
      </c>
      <c r="F7" s="5">
        <v>4</v>
      </c>
      <c r="G7" s="6" t="s">
        <v>18</v>
      </c>
      <c r="H7" s="7">
        <v>17000</v>
      </c>
      <c r="I7" s="6">
        <f>Sheet3!I3</f>
        <v>4.4896279461366095E-3</v>
      </c>
      <c r="J7" s="6">
        <f t="shared" si="0"/>
        <v>0.98551037205386338</v>
      </c>
      <c r="K7" s="6">
        <v>0.01</v>
      </c>
      <c r="L7" s="6">
        <v>0</v>
      </c>
      <c r="M7" s="17">
        <v>1000</v>
      </c>
    </row>
    <row r="8" spans="1:13">
      <c r="F8" s="5">
        <v>5</v>
      </c>
      <c r="G8" s="6" t="s">
        <v>19</v>
      </c>
      <c r="H8" s="7">
        <v>17000</v>
      </c>
      <c r="I8" s="6">
        <f>Sheet3!I4</f>
        <v>1.1474742296019969E-2</v>
      </c>
      <c r="J8" s="6">
        <f t="shared" si="0"/>
        <v>0.97852525770398002</v>
      </c>
      <c r="K8" s="6">
        <v>0.01</v>
      </c>
      <c r="L8" s="6">
        <v>0</v>
      </c>
      <c r="M8" s="17">
        <v>1000</v>
      </c>
    </row>
    <row r="9" spans="1:13">
      <c r="A9" s="18" t="s">
        <v>5</v>
      </c>
      <c r="B9" s="3"/>
      <c r="C9" s="3"/>
      <c r="D9" s="4" t="s">
        <v>30</v>
      </c>
      <c r="F9" s="5">
        <v>6</v>
      </c>
      <c r="G9" s="6" t="s">
        <v>20</v>
      </c>
      <c r="H9" s="7">
        <v>17000</v>
      </c>
      <c r="I9" s="6">
        <f>Sheet3!I5</f>
        <v>1.2589841721912909E-2</v>
      </c>
      <c r="J9" s="6">
        <f t="shared" si="0"/>
        <v>0.97741015827808708</v>
      </c>
      <c r="K9" s="6">
        <v>0.01</v>
      </c>
      <c r="L9" s="6">
        <v>0</v>
      </c>
      <c r="M9" s="17">
        <v>1000</v>
      </c>
    </row>
    <row r="10" spans="1:13">
      <c r="A10" s="5"/>
      <c r="B10" s="6">
        <v>1</v>
      </c>
      <c r="C10" s="6" t="s">
        <v>6</v>
      </c>
      <c r="D10" s="8">
        <v>0.54</v>
      </c>
      <c r="F10" s="5">
        <v>7</v>
      </c>
      <c r="G10" s="6" t="s">
        <v>10</v>
      </c>
      <c r="H10" s="7">
        <v>50000</v>
      </c>
      <c r="I10" s="6">
        <v>0</v>
      </c>
      <c r="J10" s="9">
        <v>0.65300000000000002</v>
      </c>
      <c r="K10" s="6">
        <v>0.34699999999999998</v>
      </c>
      <c r="L10" s="6">
        <v>0</v>
      </c>
      <c r="M10" s="17">
        <v>50000</v>
      </c>
    </row>
    <row r="11" spans="1:13">
      <c r="A11" s="5"/>
      <c r="B11" s="6">
        <v>2</v>
      </c>
      <c r="C11" s="6" t="s">
        <v>7</v>
      </c>
      <c r="D11" s="8">
        <v>0.21</v>
      </c>
      <c r="F11" s="5">
        <v>8</v>
      </c>
      <c r="G11" s="6" t="s">
        <v>9</v>
      </c>
      <c r="H11" s="7">
        <v>5000</v>
      </c>
      <c r="I11" s="6">
        <v>0</v>
      </c>
      <c r="J11" s="9">
        <v>0.65300000000000002</v>
      </c>
      <c r="K11" s="6">
        <v>0.34699999999999998</v>
      </c>
      <c r="L11" s="6">
        <v>0</v>
      </c>
      <c r="M11" s="17">
        <v>5000</v>
      </c>
    </row>
    <row r="12" spans="1:13">
      <c r="A12" s="5"/>
      <c r="B12" s="6">
        <v>3</v>
      </c>
      <c r="C12" s="6" t="s">
        <v>8</v>
      </c>
      <c r="D12" s="8">
        <v>0.25</v>
      </c>
      <c r="F12" s="5">
        <v>9</v>
      </c>
      <c r="G12" s="6" t="s">
        <v>11</v>
      </c>
      <c r="H12" s="7">
        <v>35000</v>
      </c>
      <c r="I12" s="6">
        <v>0</v>
      </c>
      <c r="J12" s="11">
        <v>0</v>
      </c>
      <c r="K12" s="6">
        <v>0</v>
      </c>
      <c r="L12" s="6">
        <v>1</v>
      </c>
      <c r="M12" s="17">
        <v>35000</v>
      </c>
    </row>
    <row r="13" spans="1:13">
      <c r="A13" s="21" t="s">
        <v>31</v>
      </c>
      <c r="B13" s="6"/>
      <c r="C13" s="6"/>
      <c r="D13" s="8"/>
      <c r="F13" s="12">
        <v>10</v>
      </c>
      <c r="G13" s="13" t="s">
        <v>12</v>
      </c>
      <c r="H13" s="14">
        <v>0</v>
      </c>
      <c r="I13" s="13">
        <v>0</v>
      </c>
      <c r="J13" s="15">
        <v>0</v>
      </c>
      <c r="K13" s="13">
        <v>0</v>
      </c>
      <c r="L13" s="13">
        <v>1</v>
      </c>
      <c r="M13" s="26">
        <v>0</v>
      </c>
    </row>
    <row r="14" spans="1:13">
      <c r="A14" s="12"/>
      <c r="B14" s="13">
        <f>IF(D14&lt;D11,B11,IF(D14&gt;0.46,B10,B12))</f>
        <v>2</v>
      </c>
      <c r="C14" s="13" t="str">
        <f>IF(D14&lt;D11,C11,IF(D14&gt;0.46,C10,C12))</f>
        <v>Moderate</v>
      </c>
      <c r="D14" s="29">
        <v>0.14260289640296386</v>
      </c>
      <c r="I14" s="1"/>
    </row>
    <row r="15" spans="1:13">
      <c r="G15" s="18" t="s">
        <v>40</v>
      </c>
      <c r="H15" s="4"/>
      <c r="I15" s="1"/>
    </row>
    <row r="16" spans="1:13">
      <c r="B16" s="22" t="s">
        <v>13</v>
      </c>
      <c r="C16" s="3"/>
      <c r="D16" s="3" t="s">
        <v>24</v>
      </c>
      <c r="E16" s="4" t="s">
        <v>25</v>
      </c>
      <c r="G16" s="5" t="s">
        <v>87</v>
      </c>
      <c r="H16" s="30">
        <f ca="1">COUNTIF(B26:B35,7)</f>
        <v>0</v>
      </c>
      <c r="I16" s="1"/>
    </row>
    <row r="17" spans="1:14">
      <c r="B17" s="23">
        <v>0</v>
      </c>
      <c r="C17" s="6" t="s">
        <v>14</v>
      </c>
      <c r="D17" s="6"/>
      <c r="E17" s="17">
        <v>0</v>
      </c>
      <c r="G17" s="35" t="s">
        <v>88</v>
      </c>
      <c r="H17" s="8"/>
      <c r="I17" s="1"/>
    </row>
    <row r="18" spans="1:14">
      <c r="B18" s="5">
        <v>1</v>
      </c>
      <c r="C18" s="6" t="s">
        <v>15</v>
      </c>
      <c r="D18" s="6">
        <v>0.35</v>
      </c>
      <c r="E18" s="17">
        <v>2400</v>
      </c>
      <c r="G18" s="5" t="s">
        <v>36</v>
      </c>
      <c r="H18" s="30">
        <f ca="1">IF(B35=10,0,1)</f>
        <v>1</v>
      </c>
      <c r="I18" s="1"/>
    </row>
    <row r="19" spans="1:14">
      <c r="B19" s="5">
        <v>2</v>
      </c>
      <c r="C19" s="6" t="s">
        <v>7</v>
      </c>
      <c r="D19" s="6">
        <v>0.6</v>
      </c>
      <c r="E19" s="17">
        <v>15000</v>
      </c>
      <c r="G19" s="5" t="s">
        <v>37</v>
      </c>
      <c r="H19" s="8"/>
      <c r="I19" s="1"/>
    </row>
    <row r="20" spans="1:14">
      <c r="B20" s="12">
        <v>3</v>
      </c>
      <c r="C20" s="13" t="s">
        <v>16</v>
      </c>
      <c r="D20" s="13">
        <v>0.05</v>
      </c>
      <c r="E20" s="26">
        <v>39000</v>
      </c>
      <c r="G20" s="5"/>
      <c r="H20" s="8"/>
      <c r="I20" s="1"/>
    </row>
    <row r="21" spans="1:14">
      <c r="G21" s="5" t="s">
        <v>38</v>
      </c>
      <c r="H21" s="31">
        <f ca="1">SUM(N26:N35)</f>
        <v>41000</v>
      </c>
      <c r="I21" s="1"/>
    </row>
    <row r="22" spans="1:14">
      <c r="C22" s="34" t="s">
        <v>85</v>
      </c>
      <c r="D22" s="36">
        <v>0</v>
      </c>
      <c r="G22" s="5"/>
      <c r="H22" s="8"/>
      <c r="I22" s="1"/>
    </row>
    <row r="23" spans="1:14">
      <c r="G23" s="12" t="s">
        <v>39</v>
      </c>
      <c r="H23" s="32">
        <f ca="1">10-COUNTIF(B26:B35,10)</f>
        <v>10</v>
      </c>
      <c r="I23" s="1"/>
    </row>
    <row r="24" spans="1:14">
      <c r="I24" s="1"/>
    </row>
    <row r="25" spans="1:14">
      <c r="A25" s="2" t="s">
        <v>27</v>
      </c>
      <c r="B25" s="3" t="s">
        <v>28</v>
      </c>
      <c r="C25" s="3" t="s">
        <v>28</v>
      </c>
      <c r="D25" s="3" t="s">
        <v>86</v>
      </c>
      <c r="E25" s="3" t="s">
        <v>25</v>
      </c>
      <c r="F25" s="3" t="s">
        <v>26</v>
      </c>
      <c r="G25" s="3" t="s">
        <v>29</v>
      </c>
      <c r="H25" s="3" t="s">
        <v>25</v>
      </c>
      <c r="I25" s="3" t="s">
        <v>26</v>
      </c>
      <c r="J25" s="3" t="s">
        <v>17</v>
      </c>
      <c r="K25" s="3" t="s">
        <v>9</v>
      </c>
      <c r="L25" s="3" t="s">
        <v>11</v>
      </c>
      <c r="M25" s="3" t="s">
        <v>34</v>
      </c>
      <c r="N25" s="4" t="s">
        <v>35</v>
      </c>
    </row>
    <row r="26" spans="1:14">
      <c r="A26" s="5">
        <v>1</v>
      </c>
      <c r="B26" s="6">
        <f>IF(B7=0,(((B14=1)*(1))+(B14=2)*(2)+(B14=3)*(3)),IF(B7=1,(((B14=1)*(4)+(B14=2)*(5)+(B14=3)*(6))),IF(B7=2,(((B14=1)*(1)+(B14=2)*(5)+(B14=3)*(6))))))</f>
        <v>5</v>
      </c>
      <c r="C26" s="6" t="str">
        <f>VLOOKUP(B26,$F$4:$G$13,2)</f>
        <v>Chemo/Mod</v>
      </c>
      <c r="D26" s="7">
        <f>IF(B7=2,D22,0)</f>
        <v>0</v>
      </c>
      <c r="E26" s="7">
        <f>VLOOKUP(B26,F4:H9,3)</f>
        <v>17000</v>
      </c>
      <c r="F26" s="6">
        <f ca="1">RAND()</f>
        <v>0.50517198129391394</v>
      </c>
      <c r="G26" s="6">
        <f ca="1">IF(B26&lt;4,0,IF(B26&gt;3,(((F26&lt;0.65)*(2)+(F26&lt;0.05)*(3)+(F26&gt;0.65)*(1))),1))</f>
        <v>2</v>
      </c>
      <c r="H26" s="7">
        <f ca="1">VLOOKUP(G26,B17:E20,4)</f>
        <v>15000</v>
      </c>
      <c r="I26" s="6">
        <f ca="1">RAND()</f>
        <v>0.85086571817645917</v>
      </c>
      <c r="J26" s="6">
        <f>VLOOKUP($B26,$F$4:$L$13,4)</f>
        <v>1.1474742296019969E-2</v>
      </c>
      <c r="K26" s="6">
        <f>VLOOKUP($B26,$F$4:$L$13,5)</f>
        <v>0.97852525770398002</v>
      </c>
      <c r="L26" s="6">
        <f>VLOOKUP($B26,$F$4:$L$13,6)</f>
        <v>0.01</v>
      </c>
      <c r="M26" s="6">
        <f ca="1">IF(B26=9,10,IF(B26=10,10,IF(B26=7,8,IF(I26&gt;(J26+K26),9,(((I26&lt;J26)*(7)+(I26&gt;J26)*(B26)))))))</f>
        <v>5</v>
      </c>
      <c r="N26" s="17">
        <f ca="1">D26+E26+H26</f>
        <v>32000</v>
      </c>
    </row>
    <row r="27" spans="1:14">
      <c r="A27" s="5">
        <v>2</v>
      </c>
      <c r="B27" s="24">
        <f ca="1">M26</f>
        <v>5</v>
      </c>
      <c r="C27" s="6" t="str">
        <f ca="1">VLOOKUP(B27,$F$4:$G$13,2)</f>
        <v>Chemo/Mod</v>
      </c>
      <c r="D27" s="6"/>
      <c r="E27" s="7">
        <f t="shared" ref="E27:E35" ca="1" si="1">VLOOKUP(B27,$F$4:$M$13,8)</f>
        <v>1000</v>
      </c>
      <c r="F27" s="6"/>
      <c r="G27" s="6"/>
      <c r="H27" s="6"/>
      <c r="I27" s="6">
        <f t="shared" ref="I27:I35" ca="1" si="2">RAND()</f>
        <v>0.6547053379662211</v>
      </c>
      <c r="J27" s="6">
        <f ca="1">VLOOKUP($B27,$F$4:$L$13,4)</f>
        <v>1.1474742296019969E-2</v>
      </c>
      <c r="K27" s="6">
        <f ca="1">VLOOKUP($B27,$F$4:$L$13,5)</f>
        <v>0.97852525770398002</v>
      </c>
      <c r="L27" s="6">
        <f ca="1">VLOOKUP($B27,$F$4:$L$13,6)</f>
        <v>0.01</v>
      </c>
      <c r="M27" s="6">
        <f t="shared" ref="M27:M35" ca="1" si="3">IF(B27=9,10,IF(B27=10,10,IF(B27=7,8,IF(I27&gt;(J27+K27),9,(((I27&lt;J27)*(7)+(I27&gt;J27)*(B27)))))))</f>
        <v>5</v>
      </c>
      <c r="N27" s="17">
        <f t="shared" ref="N27:N35" ca="1" si="4">E27+H27</f>
        <v>1000</v>
      </c>
    </row>
    <row r="28" spans="1:14">
      <c r="A28" s="5">
        <v>3</v>
      </c>
      <c r="B28" s="24">
        <f t="shared" ref="B28:B35" ca="1" si="5">M27</f>
        <v>5</v>
      </c>
      <c r="C28" s="6" t="str">
        <f ca="1">VLOOKUP(B28,$F$4:$G$13,2)</f>
        <v>Chemo/Mod</v>
      </c>
      <c r="D28" s="6"/>
      <c r="E28" s="7">
        <f t="shared" ca="1" si="1"/>
        <v>1000</v>
      </c>
      <c r="F28" s="6"/>
      <c r="G28" s="6"/>
      <c r="H28" s="6"/>
      <c r="I28" s="6">
        <f t="shared" ca="1" si="2"/>
        <v>3.9602561641073564E-2</v>
      </c>
      <c r="J28" s="6">
        <f ca="1">VLOOKUP($B28,$F$4:$L$13,4)</f>
        <v>1.1474742296019969E-2</v>
      </c>
      <c r="K28" s="6">
        <f ca="1">VLOOKUP($B28,$F$4:$L$13,5)</f>
        <v>0.97852525770398002</v>
      </c>
      <c r="L28" s="6">
        <f ca="1">VLOOKUP($B28,$F$4:$L$13,6)</f>
        <v>0.01</v>
      </c>
      <c r="M28" s="6">
        <f t="shared" ca="1" si="3"/>
        <v>5</v>
      </c>
      <c r="N28" s="17">
        <f t="shared" ca="1" si="4"/>
        <v>1000</v>
      </c>
    </row>
    <row r="29" spans="1:14">
      <c r="A29" s="5">
        <v>4</v>
      </c>
      <c r="B29" s="24">
        <f t="shared" ca="1" si="5"/>
        <v>5</v>
      </c>
      <c r="C29" s="6" t="str">
        <f ca="1">VLOOKUP(B29,$F$4:$G$13,2)</f>
        <v>Chemo/Mod</v>
      </c>
      <c r="D29" s="6"/>
      <c r="E29" s="7">
        <f t="shared" ca="1" si="1"/>
        <v>1000</v>
      </c>
      <c r="F29" s="6"/>
      <c r="G29" s="6"/>
      <c r="H29" s="6"/>
      <c r="I29" s="6">
        <f t="shared" ca="1" si="2"/>
        <v>0.15491519068199011</v>
      </c>
      <c r="J29" s="6">
        <f t="shared" ref="J29:J35" ca="1" si="6">VLOOKUP($B29,$F$4:$L$13,4)</f>
        <v>1.1474742296019969E-2</v>
      </c>
      <c r="K29" s="6">
        <f t="shared" ref="K29:K35" ca="1" si="7">VLOOKUP($B29,$F$4:$L$13,5)</f>
        <v>0.97852525770398002</v>
      </c>
      <c r="L29" s="6">
        <f t="shared" ref="L29:L35" ca="1" si="8">VLOOKUP($B29,$F$4:$L$13,6)</f>
        <v>0.01</v>
      </c>
      <c r="M29" s="6">
        <f t="shared" ca="1" si="3"/>
        <v>5</v>
      </c>
      <c r="N29" s="17">
        <f t="shared" ca="1" si="4"/>
        <v>1000</v>
      </c>
    </row>
    <row r="30" spans="1:14">
      <c r="A30" s="5">
        <v>5</v>
      </c>
      <c r="B30" s="24">
        <f t="shared" ca="1" si="5"/>
        <v>5</v>
      </c>
      <c r="C30" s="6" t="str">
        <f t="shared" ref="C30:C35" ca="1" si="9">VLOOKUP(B30,$F$4:$G$13,2)</f>
        <v>Chemo/Mod</v>
      </c>
      <c r="D30" s="6"/>
      <c r="E30" s="7">
        <f t="shared" ca="1" si="1"/>
        <v>1000</v>
      </c>
      <c r="F30" s="6"/>
      <c r="G30" s="6"/>
      <c r="H30" s="6"/>
      <c r="I30" s="6">
        <f t="shared" ca="1" si="2"/>
        <v>0.36857729956418805</v>
      </c>
      <c r="J30" s="6">
        <f t="shared" ca="1" si="6"/>
        <v>1.1474742296019969E-2</v>
      </c>
      <c r="K30" s="6">
        <f t="shared" ca="1" si="7"/>
        <v>0.97852525770398002</v>
      </c>
      <c r="L30" s="6">
        <f t="shared" ca="1" si="8"/>
        <v>0.01</v>
      </c>
      <c r="M30" s="6">
        <f t="shared" ca="1" si="3"/>
        <v>5</v>
      </c>
      <c r="N30" s="17">
        <f t="shared" ca="1" si="4"/>
        <v>1000</v>
      </c>
    </row>
    <row r="31" spans="1:14">
      <c r="A31" s="5">
        <v>6</v>
      </c>
      <c r="B31" s="24">
        <f t="shared" ca="1" si="5"/>
        <v>5</v>
      </c>
      <c r="C31" s="6" t="str">
        <f t="shared" ca="1" si="9"/>
        <v>Chemo/Mod</v>
      </c>
      <c r="D31" s="6"/>
      <c r="E31" s="7">
        <f t="shared" ca="1" si="1"/>
        <v>1000</v>
      </c>
      <c r="F31" s="6"/>
      <c r="G31" s="6"/>
      <c r="H31" s="6"/>
      <c r="I31" s="6">
        <f t="shared" ca="1" si="2"/>
        <v>0.67525941343371021</v>
      </c>
      <c r="J31" s="6">
        <f t="shared" ca="1" si="6"/>
        <v>1.1474742296019969E-2</v>
      </c>
      <c r="K31" s="6">
        <f t="shared" ca="1" si="7"/>
        <v>0.97852525770398002</v>
      </c>
      <c r="L31" s="6">
        <f t="shared" ca="1" si="8"/>
        <v>0.01</v>
      </c>
      <c r="M31" s="6">
        <f t="shared" ca="1" si="3"/>
        <v>5</v>
      </c>
      <c r="N31" s="17">
        <f t="shared" ca="1" si="4"/>
        <v>1000</v>
      </c>
    </row>
    <row r="32" spans="1:14">
      <c r="A32" s="5">
        <v>7</v>
      </c>
      <c r="B32" s="24">
        <f t="shared" ca="1" si="5"/>
        <v>5</v>
      </c>
      <c r="C32" s="6" t="str">
        <f t="shared" ca="1" si="9"/>
        <v>Chemo/Mod</v>
      </c>
      <c r="D32" s="6"/>
      <c r="E32" s="7">
        <f t="shared" ca="1" si="1"/>
        <v>1000</v>
      </c>
      <c r="F32" s="6"/>
      <c r="G32" s="6"/>
      <c r="H32" s="6"/>
      <c r="I32" s="6">
        <f t="shared" ca="1" si="2"/>
        <v>0.41673020030198327</v>
      </c>
      <c r="J32" s="6">
        <f t="shared" ca="1" si="6"/>
        <v>1.1474742296019969E-2</v>
      </c>
      <c r="K32" s="6">
        <f t="shared" ca="1" si="7"/>
        <v>0.97852525770398002</v>
      </c>
      <c r="L32" s="6">
        <f t="shared" ca="1" si="8"/>
        <v>0.01</v>
      </c>
      <c r="M32" s="6">
        <f t="shared" ca="1" si="3"/>
        <v>5</v>
      </c>
      <c r="N32" s="17">
        <f t="shared" ca="1" si="4"/>
        <v>1000</v>
      </c>
    </row>
    <row r="33" spans="1:14">
      <c r="A33" s="5">
        <v>8</v>
      </c>
      <c r="B33" s="24">
        <f t="shared" ca="1" si="5"/>
        <v>5</v>
      </c>
      <c r="C33" s="6" t="str">
        <f t="shared" ca="1" si="9"/>
        <v>Chemo/Mod</v>
      </c>
      <c r="D33" s="6"/>
      <c r="E33" s="7">
        <f t="shared" ca="1" si="1"/>
        <v>1000</v>
      </c>
      <c r="F33" s="6"/>
      <c r="G33" s="6"/>
      <c r="H33" s="6"/>
      <c r="I33" s="6">
        <f t="shared" ca="1" si="2"/>
        <v>0.69584882435165296</v>
      </c>
      <c r="J33" s="6">
        <f t="shared" ca="1" si="6"/>
        <v>1.1474742296019969E-2</v>
      </c>
      <c r="K33" s="6">
        <f t="shared" ca="1" si="7"/>
        <v>0.97852525770398002</v>
      </c>
      <c r="L33" s="6">
        <f t="shared" ca="1" si="8"/>
        <v>0.01</v>
      </c>
      <c r="M33" s="6">
        <f t="shared" ca="1" si="3"/>
        <v>5</v>
      </c>
      <c r="N33" s="17">
        <f t="shared" ca="1" si="4"/>
        <v>1000</v>
      </c>
    </row>
    <row r="34" spans="1:14">
      <c r="A34" s="5">
        <v>9</v>
      </c>
      <c r="B34" s="24">
        <f t="shared" ca="1" si="5"/>
        <v>5</v>
      </c>
      <c r="C34" s="6" t="str">
        <f t="shared" ca="1" si="9"/>
        <v>Chemo/Mod</v>
      </c>
      <c r="D34" s="6"/>
      <c r="E34" s="7">
        <f t="shared" ca="1" si="1"/>
        <v>1000</v>
      </c>
      <c r="F34" s="6"/>
      <c r="G34" s="6"/>
      <c r="H34" s="6"/>
      <c r="I34" s="6">
        <f t="shared" ca="1" si="2"/>
        <v>0.63338903298842375</v>
      </c>
      <c r="J34" s="6">
        <f t="shared" ca="1" si="6"/>
        <v>1.1474742296019969E-2</v>
      </c>
      <c r="K34" s="6">
        <f t="shared" ca="1" si="7"/>
        <v>0.97852525770398002</v>
      </c>
      <c r="L34" s="6">
        <f t="shared" ca="1" si="8"/>
        <v>0.01</v>
      </c>
      <c r="M34" s="6">
        <f t="shared" ca="1" si="3"/>
        <v>5</v>
      </c>
      <c r="N34" s="17">
        <f t="shared" ca="1" si="4"/>
        <v>1000</v>
      </c>
    </row>
    <row r="35" spans="1:14">
      <c r="A35" s="12">
        <v>10</v>
      </c>
      <c r="B35" s="25">
        <f t="shared" ca="1" si="5"/>
        <v>5</v>
      </c>
      <c r="C35" s="13" t="str">
        <f t="shared" ca="1" si="9"/>
        <v>Chemo/Mod</v>
      </c>
      <c r="D35" s="13"/>
      <c r="E35" s="14">
        <f t="shared" ca="1" si="1"/>
        <v>1000</v>
      </c>
      <c r="F35" s="13"/>
      <c r="G35" s="13"/>
      <c r="H35" s="13"/>
      <c r="I35" s="13">
        <f t="shared" ca="1" si="2"/>
        <v>0.51010482809955748</v>
      </c>
      <c r="J35" s="13">
        <f t="shared" ca="1" si="6"/>
        <v>1.1474742296019969E-2</v>
      </c>
      <c r="K35" s="13">
        <f t="shared" ca="1" si="7"/>
        <v>0.97852525770398002</v>
      </c>
      <c r="L35" s="13">
        <f t="shared" ca="1" si="8"/>
        <v>0.01</v>
      </c>
      <c r="M35" s="13">
        <f t="shared" ca="1" si="3"/>
        <v>5</v>
      </c>
      <c r="N35" s="26">
        <f t="shared" ca="1" si="4"/>
        <v>1000</v>
      </c>
    </row>
    <row r="36" spans="1:14">
      <c r="A36" s="6"/>
      <c r="B36" s="24"/>
      <c r="C36" s="6"/>
      <c r="D36" s="6"/>
      <c r="E36" s="7"/>
      <c r="F36" s="6"/>
      <c r="G36" s="6"/>
      <c r="H36" s="6"/>
      <c r="I36" s="6"/>
      <c r="J36" s="6"/>
      <c r="K36" s="6"/>
      <c r="L36" s="6"/>
      <c r="M36" s="6"/>
      <c r="N36" s="7"/>
    </row>
    <row r="37" spans="1:14">
      <c r="A37" s="6"/>
      <c r="B37" s="24"/>
      <c r="C37" s="6"/>
      <c r="D37" s="6"/>
      <c r="E37" s="7"/>
      <c r="F37" s="6"/>
      <c r="G37" s="6"/>
      <c r="H37" s="6"/>
      <c r="I37" s="6"/>
      <c r="J37" s="6"/>
      <c r="K37" s="6"/>
      <c r="L37" s="6"/>
      <c r="M37" s="6"/>
      <c r="N37" s="7"/>
    </row>
    <row r="38" spans="1:14">
      <c r="A38" s="6"/>
      <c r="B38" s="24"/>
      <c r="C38" s="6"/>
      <c r="D38" s="6"/>
      <c r="E38" s="7"/>
      <c r="F38" s="6"/>
      <c r="G38" s="6"/>
      <c r="H38" s="6"/>
      <c r="I38" s="6"/>
      <c r="J38" s="6"/>
      <c r="K38" s="6"/>
      <c r="L38" s="6"/>
      <c r="M38" s="6"/>
      <c r="N38" s="7"/>
    </row>
    <row r="39" spans="1:14">
      <c r="A39" s="6"/>
      <c r="B39" s="24"/>
      <c r="C39" s="6"/>
      <c r="D39" s="6"/>
      <c r="E39" s="7"/>
      <c r="F39" s="6"/>
      <c r="G39" s="6"/>
      <c r="H39" s="6"/>
      <c r="I39" s="6"/>
      <c r="J39" s="6"/>
      <c r="K39" s="6"/>
      <c r="L39" s="6"/>
      <c r="M39" s="6"/>
      <c r="N39" s="7"/>
    </row>
    <row r="40" spans="1:14">
      <c r="A40" s="6"/>
      <c r="B40" s="24"/>
      <c r="C40" s="6"/>
      <c r="D40" s="6"/>
      <c r="E40" s="7"/>
      <c r="F40" s="6"/>
      <c r="G40" s="6"/>
      <c r="H40" s="6"/>
      <c r="I40" s="6"/>
      <c r="J40" s="6"/>
      <c r="K40" s="6"/>
      <c r="L40" s="6"/>
      <c r="M40" s="6"/>
      <c r="N40" s="7"/>
    </row>
    <row r="41" spans="1:14">
      <c r="A41" s="6"/>
      <c r="B41" s="24"/>
      <c r="C41" s="6"/>
      <c r="D41" s="6"/>
      <c r="E41" s="7"/>
      <c r="F41" s="6"/>
      <c r="G41" s="6"/>
      <c r="H41" s="6"/>
      <c r="I41" s="6"/>
      <c r="J41" s="6"/>
      <c r="K41" s="6"/>
      <c r="L41" s="6"/>
      <c r="M41" s="6"/>
      <c r="N41" s="7"/>
    </row>
    <row r="42" spans="1:14">
      <c r="A42" s="6"/>
      <c r="B42" s="24"/>
      <c r="C42" s="6"/>
      <c r="D42" s="6"/>
      <c r="E42" s="7"/>
      <c r="F42" s="6"/>
      <c r="G42" s="6"/>
      <c r="H42" s="6"/>
      <c r="I42" s="6"/>
      <c r="J42" s="6"/>
      <c r="K42" s="6"/>
      <c r="L42" s="6"/>
      <c r="M42" s="6"/>
      <c r="N42" s="7"/>
    </row>
    <row r="43" spans="1:14">
      <c r="A43" s="6"/>
      <c r="B43" s="24"/>
      <c r="C43" s="6"/>
      <c r="D43" s="6"/>
      <c r="E43" s="7"/>
      <c r="F43" s="6"/>
      <c r="G43" s="6"/>
      <c r="H43" s="6"/>
      <c r="I43" s="6"/>
      <c r="J43" s="6"/>
      <c r="K43" s="6"/>
      <c r="L43" s="6"/>
      <c r="M43" s="6"/>
      <c r="N43" s="7"/>
    </row>
    <row r="44" spans="1:14">
      <c r="A44" s="6"/>
      <c r="B44" s="24"/>
      <c r="C44" s="6"/>
      <c r="D44" s="6"/>
      <c r="E44" s="7"/>
      <c r="F44" s="6"/>
      <c r="G44" s="6"/>
      <c r="H44" s="6"/>
      <c r="I44" s="6"/>
      <c r="J44" s="6"/>
      <c r="K44" s="6"/>
      <c r="L44" s="6"/>
      <c r="M44" s="6"/>
      <c r="N44" s="7"/>
    </row>
    <row r="45" spans="1:14">
      <c r="A45" s="6"/>
      <c r="B45" s="24"/>
      <c r="C45" s="6"/>
      <c r="D45" s="6"/>
      <c r="E45" s="7"/>
      <c r="F45" s="6"/>
      <c r="G45" s="6"/>
      <c r="H45" s="6"/>
      <c r="I45" s="6"/>
      <c r="J45" s="6"/>
      <c r="K45" s="6"/>
      <c r="L45" s="6"/>
      <c r="M45" s="6"/>
      <c r="N45" s="7"/>
    </row>
  </sheetData>
  <pageMargins left="0.7" right="0.7" top="0.75" bottom="0.75" header="0.3" footer="0.3"/>
  <pageSetup orientation="portrait" horizontalDpi="200" verticalDpi="200" copies="0" r:id="rId1"/>
  <legacyDrawing r:id="rId2"/>
</worksheet>
</file>

<file path=xl/worksheets/sheet3.xml><?xml version="1.0" encoding="utf-8"?>
<worksheet xmlns="http://schemas.openxmlformats.org/spreadsheetml/2006/main" xmlns:r="http://schemas.openxmlformats.org/officeDocument/2006/relationships">
  <sheetPr codeName="Sheet3"/>
  <dimension ref="A3:M33"/>
  <sheetViews>
    <sheetView workbookViewId="0">
      <selection activeCell="D4" sqref="D4:D9"/>
    </sheetView>
  </sheetViews>
  <sheetFormatPr defaultRowHeight="15"/>
  <cols>
    <col min="3" max="3" width="11.5703125" bestFit="1" customWidth="1"/>
    <col min="8" max="8" width="11.5703125" bestFit="1" customWidth="1"/>
  </cols>
  <sheetData>
    <row r="3" spans="1:9">
      <c r="B3" t="s">
        <v>42</v>
      </c>
      <c r="C3" t="s">
        <v>25</v>
      </c>
      <c r="D3" t="s">
        <v>10</v>
      </c>
      <c r="E3" t="s">
        <v>9</v>
      </c>
      <c r="F3" t="s">
        <v>11</v>
      </c>
    </row>
    <row r="4" spans="1:9">
      <c r="A4" t="s">
        <v>60</v>
      </c>
      <c r="B4" s="6" t="s">
        <v>21</v>
      </c>
      <c r="C4" s="7">
        <v>3000</v>
      </c>
      <c r="D4" s="6">
        <v>0.05</v>
      </c>
      <c r="E4" s="6">
        <v>0.94</v>
      </c>
      <c r="F4" s="6">
        <v>0.01</v>
      </c>
      <c r="G4" s="6">
        <v>0</v>
      </c>
      <c r="H4" s="17">
        <v>5000</v>
      </c>
    </row>
    <row r="5" spans="1:9">
      <c r="B5" s="6" t="s">
        <v>22</v>
      </c>
      <c r="C5" s="7">
        <v>3000</v>
      </c>
      <c r="D5" s="6">
        <v>0.19</v>
      </c>
      <c r="E5" s="6">
        <v>0.8</v>
      </c>
      <c r="F5" s="6">
        <v>0.01</v>
      </c>
      <c r="G5" s="6">
        <v>0</v>
      </c>
      <c r="H5" s="17">
        <v>5000</v>
      </c>
    </row>
    <row r="6" spans="1:9">
      <c r="B6" s="6" t="s">
        <v>23</v>
      </c>
      <c r="C6" s="7">
        <v>3000</v>
      </c>
      <c r="D6" s="6">
        <v>0.39300000000000002</v>
      </c>
      <c r="E6" s="9">
        <v>0.59699999999999998</v>
      </c>
      <c r="F6" s="6">
        <v>0.01</v>
      </c>
      <c r="G6" s="6">
        <v>0</v>
      </c>
      <c r="H6" s="17">
        <v>5000</v>
      </c>
    </row>
    <row r="7" spans="1:9">
      <c r="B7" s="6" t="s">
        <v>18</v>
      </c>
      <c r="C7" s="7">
        <v>10000</v>
      </c>
      <c r="D7" s="6">
        <v>0.08</v>
      </c>
      <c r="E7" s="10">
        <v>0.9</v>
      </c>
      <c r="F7" s="6">
        <v>0.02</v>
      </c>
      <c r="G7" s="6">
        <v>0</v>
      </c>
      <c r="H7" s="17">
        <v>5000</v>
      </c>
    </row>
    <row r="8" spans="1:9">
      <c r="B8" s="6" t="s">
        <v>19</v>
      </c>
      <c r="C8" s="7">
        <v>10000</v>
      </c>
      <c r="D8" s="6">
        <v>0.111</v>
      </c>
      <c r="E8" s="9">
        <v>0.86899999999999999</v>
      </c>
      <c r="F8" s="6">
        <v>0.02</v>
      </c>
      <c r="G8" s="6">
        <v>0</v>
      </c>
      <c r="H8" s="17">
        <v>5000</v>
      </c>
    </row>
    <row r="9" spans="1:9">
      <c r="B9" s="6" t="s">
        <v>20</v>
      </c>
      <c r="C9" s="7">
        <v>10000</v>
      </c>
      <c r="D9" s="6">
        <v>0.121</v>
      </c>
      <c r="E9" s="9">
        <v>0.85899999999999999</v>
      </c>
      <c r="F9" s="6">
        <v>0.02</v>
      </c>
      <c r="G9" s="6">
        <v>0</v>
      </c>
      <c r="H9" s="17">
        <v>5000</v>
      </c>
    </row>
    <row r="10" spans="1:9">
      <c r="B10" s="6" t="s">
        <v>10</v>
      </c>
      <c r="C10" s="7">
        <v>50000</v>
      </c>
      <c r="D10" s="6">
        <v>0</v>
      </c>
      <c r="E10" s="9">
        <v>0.65300000000000002</v>
      </c>
      <c r="F10" s="6">
        <v>0.34699999999999998</v>
      </c>
      <c r="G10" s="6">
        <v>0</v>
      </c>
      <c r="H10" s="17">
        <v>50000</v>
      </c>
    </row>
    <row r="11" spans="1:9">
      <c r="B11" s="6" t="s">
        <v>9</v>
      </c>
      <c r="C11" s="7">
        <v>5000</v>
      </c>
      <c r="D11" s="6">
        <v>0</v>
      </c>
      <c r="E11" s="9">
        <v>0.65300000000000002</v>
      </c>
      <c r="F11" s="6">
        <v>0.34699999999999998</v>
      </c>
      <c r="G11" s="6">
        <v>0</v>
      </c>
      <c r="H11" s="17">
        <v>5000</v>
      </c>
    </row>
    <row r="12" spans="1:9">
      <c r="B12" s="6" t="s">
        <v>11</v>
      </c>
      <c r="C12" s="7">
        <v>20000</v>
      </c>
      <c r="D12" s="6">
        <v>0</v>
      </c>
      <c r="E12" s="11">
        <v>0</v>
      </c>
      <c r="F12" s="6">
        <v>0</v>
      </c>
      <c r="G12" s="6">
        <v>1</v>
      </c>
      <c r="H12" s="17">
        <v>20000</v>
      </c>
    </row>
    <row r="14" spans="1:9">
      <c r="A14" t="s">
        <v>61</v>
      </c>
      <c r="C14" t="s">
        <v>82</v>
      </c>
      <c r="D14" t="s">
        <v>83</v>
      </c>
      <c r="E14" t="s">
        <v>84</v>
      </c>
    </row>
    <row r="15" spans="1:9">
      <c r="B15" t="s">
        <v>62</v>
      </c>
      <c r="C15" s="33">
        <v>7.9000000000000001E-2</v>
      </c>
      <c r="D15">
        <v>7.8E-2</v>
      </c>
      <c r="E15">
        <f>1-D15</f>
        <v>0.92200000000000004</v>
      </c>
    </row>
    <row r="16" spans="1:9">
      <c r="B16" t="s">
        <v>63</v>
      </c>
      <c r="C16" s="33">
        <v>0.92100000000000004</v>
      </c>
      <c r="D16">
        <v>0.219</v>
      </c>
      <c r="E16">
        <f>1-D16</f>
        <v>0.78100000000000003</v>
      </c>
      <c r="I16" t="s">
        <v>71</v>
      </c>
    </row>
    <row r="17" spans="2:13">
      <c r="J17" t="s">
        <v>72</v>
      </c>
      <c r="L17">
        <v>15123</v>
      </c>
      <c r="M17">
        <v>17736</v>
      </c>
    </row>
    <row r="18" spans="2:13">
      <c r="B18" t="s">
        <v>64</v>
      </c>
      <c r="C18" t="s">
        <v>66</v>
      </c>
      <c r="F18">
        <v>0.4</v>
      </c>
      <c r="J18" t="s">
        <v>73</v>
      </c>
    </row>
    <row r="19" spans="2:13">
      <c r="C19" t="s">
        <v>67</v>
      </c>
      <c r="F19">
        <v>0.372</v>
      </c>
      <c r="K19" t="s">
        <v>74</v>
      </c>
      <c r="L19">
        <v>17068</v>
      </c>
    </row>
    <row r="20" spans="2:13">
      <c r="K20" t="s">
        <v>75</v>
      </c>
      <c r="L20">
        <v>30519</v>
      </c>
    </row>
    <row r="21" spans="2:13">
      <c r="B21" t="s">
        <v>70</v>
      </c>
    </row>
    <row r="22" spans="2:13">
      <c r="C22" t="s">
        <v>67</v>
      </c>
      <c r="D22">
        <v>0.38</v>
      </c>
      <c r="J22" t="s">
        <v>76</v>
      </c>
    </row>
    <row r="23" spans="2:13">
      <c r="C23" t="s">
        <v>66</v>
      </c>
      <c r="D23">
        <v>0.54</v>
      </c>
      <c r="K23" t="s">
        <v>15</v>
      </c>
      <c r="L23">
        <v>2400</v>
      </c>
    </row>
    <row r="24" spans="2:13">
      <c r="K24" t="s">
        <v>16</v>
      </c>
      <c r="L24">
        <v>15700</v>
      </c>
    </row>
    <row r="25" spans="2:13">
      <c r="B25" t="s">
        <v>81</v>
      </c>
      <c r="K25" t="s">
        <v>77</v>
      </c>
      <c r="L25">
        <v>39000</v>
      </c>
    </row>
    <row r="27" spans="2:13">
      <c r="B27" t="s">
        <v>65</v>
      </c>
      <c r="J27" t="s">
        <v>9</v>
      </c>
    </row>
    <row r="28" spans="2:13">
      <c r="C28" t="s">
        <v>68</v>
      </c>
      <c r="K28" t="s">
        <v>78</v>
      </c>
      <c r="L28">
        <v>421</v>
      </c>
    </row>
    <row r="29" spans="2:13">
      <c r="C29" t="s">
        <v>66</v>
      </c>
      <c r="G29">
        <v>0.59699999999999998</v>
      </c>
      <c r="K29" t="s">
        <v>79</v>
      </c>
      <c r="L29">
        <v>4680</v>
      </c>
    </row>
    <row r="30" spans="2:13">
      <c r="C30" t="s">
        <v>67</v>
      </c>
      <c r="G30">
        <v>0.53700000000000003</v>
      </c>
    </row>
    <row r="31" spans="2:13">
      <c r="C31" t="s">
        <v>69</v>
      </c>
      <c r="J31" t="s">
        <v>80</v>
      </c>
      <c r="L31">
        <v>30000</v>
      </c>
    </row>
    <row r="32" spans="2:13">
      <c r="C32" t="s">
        <v>66</v>
      </c>
      <c r="G32">
        <v>0.98299999999999998</v>
      </c>
    </row>
    <row r="33" spans="3:7">
      <c r="C33" t="s">
        <v>67</v>
      </c>
      <c r="G33">
        <v>0.88500000000000001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4"/>
  <dimension ref="C1:I5"/>
  <sheetViews>
    <sheetView workbookViewId="0">
      <selection activeCell="I2" sqref="I2"/>
    </sheetView>
  </sheetViews>
  <sheetFormatPr defaultRowHeight="15"/>
  <sheetData>
    <row r="1" spans="3:9">
      <c r="D1" t="s">
        <v>90</v>
      </c>
      <c r="G1" t="s">
        <v>91</v>
      </c>
    </row>
    <row r="2" spans="3:9">
      <c r="D2" t="s">
        <v>93</v>
      </c>
      <c r="E2" t="s">
        <v>94</v>
      </c>
      <c r="F2" t="s">
        <v>95</v>
      </c>
      <c r="G2" t="s">
        <v>93</v>
      </c>
      <c r="H2" t="s">
        <v>94</v>
      </c>
    </row>
    <row r="3" spans="3:9">
      <c r="C3" t="s">
        <v>89</v>
      </c>
      <c r="D3">
        <v>0.96799999999999997</v>
      </c>
      <c r="E3">
        <f>(D3/1)^0.1</f>
        <v>0.9967529638904854</v>
      </c>
      <c r="F3">
        <f>1-E3</f>
        <v>3.2470361095146005E-3</v>
      </c>
      <c r="G3">
        <v>0.95599999999999996</v>
      </c>
      <c r="H3">
        <f>(G3/1)^0.1</f>
        <v>0.99551037205386339</v>
      </c>
      <c r="I3">
        <f>1-H3</f>
        <v>4.4896279461366095E-3</v>
      </c>
    </row>
    <row r="4" spans="3:9">
      <c r="C4" t="s">
        <v>92</v>
      </c>
      <c r="D4">
        <v>0.90900000000000003</v>
      </c>
      <c r="E4">
        <f t="shared" ref="E4:E5" si="0">(D4/1)^0.1</f>
        <v>0.99050435262617997</v>
      </c>
      <c r="F4">
        <f>1-E4</f>
        <v>9.4956473738200264E-3</v>
      </c>
      <c r="G4">
        <v>0.89100000000000001</v>
      </c>
      <c r="H4">
        <f>(G4/1)^0.1</f>
        <v>0.98852525770398003</v>
      </c>
      <c r="I4">
        <f>1-H4</f>
        <v>1.1474742296019969E-2</v>
      </c>
    </row>
    <row r="5" spans="3:9">
      <c r="C5" t="s">
        <v>8</v>
      </c>
      <c r="D5">
        <v>0.60499999999999998</v>
      </c>
      <c r="E5">
        <f t="shared" si="0"/>
        <v>0.95098909622138761</v>
      </c>
      <c r="F5">
        <f>1-E5</f>
        <v>4.9010903778612391E-2</v>
      </c>
      <c r="G5">
        <v>0.88100000000000001</v>
      </c>
      <c r="H5">
        <f>(G5/1)^0.1</f>
        <v>0.98741015827808709</v>
      </c>
      <c r="I5">
        <f>1-H5</f>
        <v>1.2589841721912909E-2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2012-12-10T20:33:46Z</dcterms:created>
  <dcterms:modified xsi:type="dcterms:W3CDTF">2012-12-17T04:39:16Z</dcterms:modified>
</cp:coreProperties>
</file>