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30" windowWidth="14235" windowHeight="7935" firstSheet="1" activeTab="1"/>
  </bookViews>
  <sheets>
    <sheet name="CB_DATA_" sheetId="4" state="veryHidden" r:id="rId1"/>
    <sheet name="Sheet1" sheetId="1" r:id="rId2"/>
    <sheet name="Sheet2" sheetId="2" r:id="rId3"/>
    <sheet name="Sheet3" sheetId="3" r:id="rId4"/>
  </sheets>
  <definedNames>
    <definedName name="CB_1737aee234fe4a0f9ca12023c6354e51" localSheetId="1" hidden="1">Sheet1!$D$14</definedName>
    <definedName name="CB_5de37be2374d4ab789a00c7fa25ed920" localSheetId="1" hidden="1">Sheet1!$H$21</definedName>
    <definedName name="CB_7e1cddf8241a49509248e42455035aa4" localSheetId="1" hidden="1">Sheet1!$M$10</definedName>
    <definedName name="CB_a8f09568c8094aefb66199e5294794db" localSheetId="1" hidden="1">Sheet1!$H$7</definedName>
    <definedName name="CB_b954c386a13842399b3ba6f70cee0bcb" localSheetId="1" hidden="1">Sheet1!$E$20</definedName>
    <definedName name="CB_Block_00000000000000000000000000000000" localSheetId="1" hidden="1">"'7.0.0.0"</definedName>
    <definedName name="CB_Block_00000000000000000000000000000001" localSheetId="0" hidden="1">"'634913462999391939"</definedName>
    <definedName name="CB_Block_00000000000000000000000000000001" localSheetId="1" hidden="1">"'634913462999362641"</definedName>
    <definedName name="CB_Block_00000000000000000000000000000003" localSheetId="1" hidden="1">"'11.1.2391.0"</definedName>
    <definedName name="CB_BlockExt_00000000000000000000000000000003" localSheetId="1" hidden="1">"'11.1.2.1.000"</definedName>
    <definedName name="CB_f1a413f91e364ea5ada450e4b623293f" localSheetId="1" hidden="1">Sheet1!$E$19</definedName>
    <definedName name="CBWorkbookPriority" localSheetId="0" hidden="1">-1014535659</definedName>
    <definedName name="CBx_3a30a157a91b42ccb40c7a6a308fb359" localSheetId="0" hidden="1">"'CB_DATA_'!$A$1"</definedName>
    <definedName name="CBx_a071ed6eecd24e23abd8912ac8e8c021" localSheetId="0" hidden="1">"'Sheet1'!$A$1"</definedName>
    <definedName name="CBx_Sheet_Guid" localSheetId="0" hidden="1">"'3a30a157-a91b-42cc-b40c-7a6a308fb359"</definedName>
    <definedName name="CBx_Sheet_Guid" localSheetId="1" hidden="1">"'a071ed6e-ecd2-4e23-abd8-912ac8e8c021"</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44525"/>
</workbook>
</file>

<file path=xl/calcChain.xml><?xml version="1.0" encoding="utf-8"?>
<calcChain xmlns="http://schemas.openxmlformats.org/spreadsheetml/2006/main">
  <c r="F5" i="3" l="1"/>
  <c r="I6" i="1" s="1"/>
  <c r="J6" i="1" s="1"/>
  <c r="H5" i="3"/>
  <c r="I5" i="3" s="1"/>
  <c r="I9" i="1" s="1"/>
  <c r="J9" i="1" s="1"/>
  <c r="H4" i="3"/>
  <c r="I4" i="3" s="1"/>
  <c r="I8" i="1" s="1"/>
  <c r="J8" i="1" s="1"/>
  <c r="H3" i="3"/>
  <c r="I3" i="3" s="1"/>
  <c r="I7" i="1" s="1"/>
  <c r="J7" i="1" s="1"/>
  <c r="E4" i="3"/>
  <c r="F4" i="3" s="1"/>
  <c r="I5" i="1" s="1"/>
  <c r="J5" i="1" s="1"/>
  <c r="E5" i="3"/>
  <c r="E3" i="3"/>
  <c r="F3" i="3" s="1"/>
  <c r="I4" i="1" s="1"/>
  <c r="J4" i="1" s="1"/>
  <c r="P2" i="4"/>
  <c r="F26" i="1" l="1"/>
  <c r="D26" i="1"/>
  <c r="E16" i="2"/>
  <c r="E15" i="2"/>
  <c r="B11" i="4"/>
  <c r="A11" i="4"/>
  <c r="I27" i="1"/>
  <c r="I28" i="1"/>
  <c r="I29" i="1"/>
  <c r="I30" i="1"/>
  <c r="I31" i="1"/>
  <c r="I32" i="1"/>
  <c r="I33" i="1"/>
  <c r="I34" i="1"/>
  <c r="I35" i="1"/>
  <c r="I26" i="1"/>
  <c r="C7" i="1"/>
  <c r="H8" i="1" l="1"/>
  <c r="H9" i="1"/>
  <c r="C14" i="1"/>
  <c r="B14" i="1" l="1"/>
  <c r="B26" i="1" l="1"/>
  <c r="G26" i="1" s="1"/>
  <c r="E26" i="1" l="1"/>
  <c r="H26" i="1"/>
  <c r="C26" i="1"/>
  <c r="J26" i="1"/>
  <c r="K26" i="1"/>
  <c r="L26" i="1"/>
  <c r="N26" i="1" l="1"/>
  <c r="M26" i="1"/>
  <c r="B27" i="1" s="1"/>
  <c r="L27" i="1" l="1"/>
  <c r="C27" i="1"/>
  <c r="J27" i="1"/>
  <c r="K27" i="1"/>
  <c r="E27" i="1"/>
  <c r="N27" i="1" s="1"/>
  <c r="M27" i="1" l="1"/>
  <c r="B28" i="1" s="1"/>
  <c r="C28" i="1" l="1"/>
  <c r="L28" i="1"/>
  <c r="J28" i="1"/>
  <c r="E28" i="1"/>
  <c r="N28" i="1" s="1"/>
  <c r="K28" i="1"/>
  <c r="M28" i="1" l="1"/>
  <c r="B29" i="1" s="1"/>
  <c r="L29" i="1" l="1"/>
  <c r="C29" i="1"/>
  <c r="E29" i="1"/>
  <c r="N29" i="1" s="1"/>
  <c r="J29" i="1"/>
  <c r="K29" i="1"/>
  <c r="M29" i="1" l="1"/>
  <c r="B30" i="1" s="1"/>
  <c r="K30" i="1" l="1"/>
  <c r="L30" i="1"/>
  <c r="C30" i="1"/>
  <c r="J30" i="1"/>
  <c r="E30" i="1"/>
  <c r="N30" i="1" s="1"/>
  <c r="M30" i="1" l="1"/>
  <c r="B31" i="1" s="1"/>
  <c r="L31" i="1" s="1"/>
  <c r="E31" i="1" l="1"/>
  <c r="N31" i="1" s="1"/>
  <c r="J31" i="1"/>
  <c r="C31" i="1"/>
  <c r="K31" i="1"/>
  <c r="M31" i="1" l="1"/>
  <c r="B32" i="1" s="1"/>
  <c r="L32" i="1" s="1"/>
  <c r="E32" i="1" l="1"/>
  <c r="N32" i="1" s="1"/>
  <c r="C32" i="1"/>
  <c r="J32" i="1"/>
  <c r="K32" i="1"/>
  <c r="M32" i="1" l="1"/>
  <c r="B33" i="1" s="1"/>
  <c r="J33" i="1" l="1"/>
  <c r="E33" i="1"/>
  <c r="N33" i="1" s="1"/>
  <c r="C33" i="1"/>
  <c r="L33" i="1"/>
  <c r="K33" i="1"/>
  <c r="M33" i="1" l="1"/>
  <c r="B34" i="1" s="1"/>
  <c r="K34" i="1" s="1"/>
  <c r="J34" i="1" l="1"/>
  <c r="M34" i="1" s="1"/>
  <c r="B35" i="1" s="1"/>
  <c r="J35" i="1" s="1"/>
  <c r="E34" i="1"/>
  <c r="N34" i="1" s="1"/>
  <c r="L34" i="1"/>
  <c r="C34" i="1"/>
  <c r="K35" i="1" l="1"/>
  <c r="M35" i="1" s="1"/>
  <c r="L35" i="1"/>
  <c r="H23" i="1"/>
  <c r="H16" i="1"/>
  <c r="E35" i="1"/>
  <c r="N35" i="1" s="1"/>
  <c r="H21" i="1" s="1"/>
  <c r="C35" i="1"/>
  <c r="H18" i="1"/>
</calcChain>
</file>

<file path=xl/sharedStrings.xml><?xml version="1.0" encoding="utf-8"?>
<sst xmlns="http://schemas.openxmlformats.org/spreadsheetml/2006/main" count="139" uniqueCount="99">
  <si>
    <t>Tamoxifen alone</t>
  </si>
  <si>
    <t>Adjuvant Chemotherapy</t>
  </si>
  <si>
    <t>Pre-screen with Oncotype</t>
  </si>
  <si>
    <t>Strategic Choices</t>
  </si>
  <si>
    <t>Strategy:</t>
  </si>
  <si>
    <t>Patient Risk</t>
  </si>
  <si>
    <t>Low</t>
  </si>
  <si>
    <t>Moderate</t>
  </si>
  <si>
    <t>High</t>
  </si>
  <si>
    <t>Surveillance</t>
  </si>
  <si>
    <t>Recurrence</t>
  </si>
  <si>
    <t>Death</t>
  </si>
  <si>
    <t>End</t>
  </si>
  <si>
    <t>Adverse Events</t>
  </si>
  <si>
    <t>None</t>
  </si>
  <si>
    <t>Minor</t>
  </si>
  <si>
    <t>Major</t>
  </si>
  <si>
    <t>Recurrence Risk</t>
  </si>
  <si>
    <t>Chemo/Low</t>
  </si>
  <si>
    <t>Chemo/Mod</t>
  </si>
  <si>
    <t>Chemo/High</t>
  </si>
  <si>
    <t>Tam/Low</t>
  </si>
  <si>
    <t>Tam/Mod</t>
  </si>
  <si>
    <t>Tam/High</t>
  </si>
  <si>
    <t>Risk</t>
  </si>
  <si>
    <t>Cost</t>
  </si>
  <si>
    <t>Random</t>
  </si>
  <si>
    <t>Period</t>
  </si>
  <si>
    <t>Status</t>
  </si>
  <si>
    <t>Adv Event</t>
  </si>
  <si>
    <t>Probability</t>
  </si>
  <si>
    <t>Current Patient</t>
  </si>
  <si>
    <t>Initial Cost</t>
  </si>
  <si>
    <t>End Cost</t>
  </si>
  <si>
    <t>End stage</t>
  </si>
  <si>
    <t>Total Costs</t>
  </si>
  <si>
    <t>Mortality?</t>
  </si>
  <si>
    <t>0 = death; 1  = alive</t>
  </si>
  <si>
    <t>Lifetime Costs</t>
  </si>
  <si>
    <t>Lifespan</t>
  </si>
  <si>
    <t>Results</t>
  </si>
  <si>
    <t>Stage</t>
  </si>
  <si>
    <t>Treatment</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</si>
  <si>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</si>
  <si>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</si>
  <si>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</si>
  <si>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</si>
  <si>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</si>
  <si>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</si>
  <si>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</si>
  <si>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</si>
  <si>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</si>
  <si>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</si>
  <si>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</si>
  <si>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</si>
  <si>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3a30a157-a91b-42cc-b40c-7a6a308fb359</t>
  </si>
  <si>
    <t>CB_Block_0</t>
  </si>
  <si>
    <t>Decisioneering:7.0.0.0</t>
  </si>
  <si>
    <t>a071ed6e-ecd2-4e23-abd8-912ac8e8c021</t>
  </si>
  <si>
    <t>CB_Block_7.0.0.0:1</t>
  </si>
  <si>
    <t>Lyman et al.</t>
  </si>
  <si>
    <t>Hornberger</t>
  </si>
  <si>
    <t>NCCN-Low</t>
  </si>
  <si>
    <t>NCCN-High</t>
  </si>
  <si>
    <t>Recurrence/Her2+</t>
  </si>
  <si>
    <t>Metastatic progression</t>
  </si>
  <si>
    <t>Her2+</t>
  </si>
  <si>
    <t>Her2-</t>
  </si>
  <si>
    <t>Tx responsive</t>
  </si>
  <si>
    <t>Tx Unresponsive</t>
  </si>
  <si>
    <t>Response to MBC Tx</t>
  </si>
  <si>
    <t>Costs</t>
  </si>
  <si>
    <t>Adjuvant Chemo</t>
  </si>
  <si>
    <t>Metastatic</t>
  </si>
  <si>
    <t>Paclitaxel</t>
  </si>
  <si>
    <t>Herceptin</t>
  </si>
  <si>
    <t>Adverse Events Tx</t>
  </si>
  <si>
    <t>Fatal</t>
  </si>
  <si>
    <t>No recurrence</t>
  </si>
  <si>
    <t>Post-recurrence</t>
  </si>
  <si>
    <t>End of Life</t>
  </si>
  <si>
    <t>Her2+ in 25% of cancers</t>
  </si>
  <si>
    <t>Freq in Popul</t>
  </si>
  <si>
    <t>Recur Risk</t>
  </si>
  <si>
    <t>Reciprocal</t>
  </si>
  <si>
    <t>Oncotype Cost per patient</t>
  </si>
  <si>
    <t>Oncotype</t>
  </si>
  <si>
    <t>Recurrence?</t>
  </si>
  <si>
    <t>0= No; 1= Yes</t>
  </si>
  <si>
    <t>Low Risk</t>
  </si>
  <si>
    <t>Tamoxifen</t>
  </si>
  <si>
    <t>T+C</t>
  </si>
  <si>
    <t>Mod</t>
  </si>
  <si>
    <t>10y prob</t>
  </si>
  <si>
    <t>1y prob</t>
  </si>
  <si>
    <t>Recurence</t>
  </si>
  <si>
    <t>㜸〱敤㕣㕢㙣ㅣ㔷ㄹ摥㌳摥㔹敦慣敤搸㡤搳㑢㑡㘹㑤㑢㕢㕡〷㌷㑥ㅢ㑡㠱㄰㝣挹慤㜵㘲㌷㜶㔲㄰愰捤㜸昷㑣㍣捤捥㡣㍢㌳敢挴愵㔲㉢㈸㌷㜱㤳戸㠹搲㜲㔱〵㤵㜸攱㈲愱㜲敢ぢㄲㄲ〸ㄵ〹㈴㜸㐰攲愱㈰〴て㈰ㄴ〹ㅥ㜸㐰㠲敦㍢㌳戳㍢扢敢ㅤ扢摢ㄶ㕣攴㤳敥敦㌳攷㌶攷㥣晦㝡晥晦㑣㜳㈲㤷换晤ㅢ㠹㝦㤹昲捣㕣户戸ㅥ㠴搲㤹㤸昱㙡㌵㔹〹㙤捦つ㈶愶㝣摦㕣㥦戳㠳戰てつち㘵ㅢ昵㠱㕥づ散㠷㘵戱扣㈶晤〰㡤昴㕣慥㔸㌴㌴搴㜳㄰晥㐶㤲〷㠳扤〶昳〰㑢㌳搳昳换て㘲搴挵搰昳攵扥戱戳㔱摦㐳㤳㤳ㄳ㤳ㄳ〷敥扣㘷㜲㘲晦扥戱㤹㝡㉤慣晢昲㤰㉢敢愱㙦搶昶㡤㉤搴㤷㙢㜶攵㍥戹扥攴㕤㤰敥㈱戹扣晦捥㘵昳慥㌷㑦摥㜵昰愰㜵捦㍤㙦ㅥ挴慢㜳愷㘶愶ㄷ㝣㘹〵㉦搳㤸㍡愷㝣搷慣慣搸㕣㥢㤴扥敤㥥㥦㤸㤹挶㝦愹昹攳改敥㠹挵ㄵ㈹㐳扥㕡晡搲慤挸挰㐰挷〱㘷㉡〸敡捥㉡㌷捦㜰㡥㘲愹ㄵ㌳〸㜵㘷㐶搶㙡㠶㤳㡣㕡㜴收戱㜷㌵㜳㝤搰㔹㤴㙥㘰㠷昶㥡ㅤ慥ㄷ㥣㈵っ㔴ㅤ㜲捥〴昲戴改㥥㤷愷㑣㐷敡捥戱扡㕤捤㐷㈹搷㜷㙢㌲㐴㝡㘲㙡昹ㄳ㔳㠱㌳戳㘲晡㙡㐶〱㌷㈶愳敤㔱扦搲摡昶愶敥攳㜲敡敡つㅣ昳收敥敤㔰㜳搶昴ㅢ㉤挷扢户㡣ㄷ摦㍡㠳㍢扡户㑦敤㔱㙢㥦摢扡昷㔱㕢搹摡㕡っ挴昴慤㜶ㄴ㡢㌱ち〴晤〴㐵〲㈲搰㈸ㄱっ㄰っ〲㠸晣摦挱㈵改㡥慣搲捡愶㔶㕥搶捡ㄵ慤㕣搵捡㔲㉢㕢㕡昹扣㔶㕥搱捡戶㔶㝥㔰㉢㕦㐰㥢㈴ㄵ晢晢戵㌸㥤㥤晤摥〷扥㝥㙣摦㤱敦晥搶㌸㤲晢挷慦昲㠳扢搰攸晥㜸㔲戳扥㜹ㄱ愴搶愴攲〳ㄳ晢昹㙦㜳慥〰㔳㔸〷慤扢慤挹挹敡挱晤收㥤愶捥㘵㘵㈰扦㠵㔰㐶搰㜶搰㝡挰㜶慢摥㐵㠵扢敢愶捤㐰㌶㌷㙥㍣慥㥢昶敡㙥㌵㜸捤挶㤵㡢愱ㄹ捡㙢摢敢㥡㠳㜴㜴㕢〴㕢挹㐰扤敦晡昶㙥㘷捤㕡㕤㑥㕤戲愳敡搷戶㔵㍢ぢ扥户摣扤昶愸㉦ㅦ㙡搴㜶捣㘸ち㐲㙤㑤㡤摤戱捡愸㉡㥡搷搸捣㡡ㄷ㐸㔷㑤㙦摣㔹戰㉢ㄷ愴扦㈸㈹ㄲ㘵㔵㉤昵㑡㔶挵㕣㍦㍥敦㘲愱攰搶敡㡤改㔲敢挸愵㄰捣㉣慢㤸敦慡昴挳昵㈵㜳戹㈶慦㙡㘹ㄲ扤ㄳㄵ㝢㕢㡡㡦㝡㤵㝡㌰攳戹愱敦搵㕡㙢愶慡㙢㈶㈴㑤昵愴㔷㤵昹㝣㑥〹〵〸摣扥㍥㈱㜲户㜷攷〵㠵㠸ㄴ㡡挹挸搷戴㤲摤挴㘹慣づ慢愸㐹搲愴昶晡㑤〶攳㝣㤵㡣挹攰挰搴㥡愸㍦昸搲㌷㙣㌲㙣〳㜳慦㙣㘳㑤ㅢ㡤㔷㝦㘴㑤扡攱㜱搳慤搶愴㥦愹晤〴㘷㘴っ〳攸㤷㈱㄰扡敥ㅥ㔵㥤戸㈴搶昵㡢㜶㌵㕣㈹慣㐸晢晣㑡㠸㌲㘸挸㘲㤱㕢摢㤱㡣㉢㔰㘴散㈶ㄸ〵㈸㤵㜲㠵㍤㙣㔴㈸㈱攵㜴㑡愷っ㕥㙥ㄱ攴散搷挲换㠳搶㔱扢ㄶ捡㐸㈸て㕢挰㐸愴搵ㄴ晡㠶㐸愲扥㔹㠹ㄴ挶ㅥ㙢〶㔴㙡摡㙥戸摥攴摢づ㉥㠹㠸㘸㐷ㄶ㙣㍢㔹㐰㔱搰㉡て㌲㜸つ㐴搳㈶つ戲ㅢ愷㠸㠸㙣㤰愱搹㌱㜲㉢㤱戱㝤㠶㡣㐰晢㌴ㄱ戲昵晥敥㌲㠲挴摥㐹愴散搴㤵ㅦ㜷愴搹㐶戶㝣㈴捤慥挴挶ㄹ㔷ㄱ㕣㑤㜰つ挱㕥〰昱㈷㐸㌸㑡㌹攴㕢㤳昱ㅡ㍣ㅢ搷ㄱ扣ㄶ〰昲挹愰捣㠹㐵ㄵ㙤愸慤搸㤱㙣㌷〴㍢㔹ㄹ挵㤱㈸愲㘵摣戰㌳㠷ㅣ㠵攸搸敡摣ㅥ扡㌶慦㜴散㉤摤㘹㌳扤ㅣ㔲㘴㐶搳昴㕡㌷㘹㥡摥〸㌶敤㔱㙦摤㠰慥挶ㄸ挱敢〰㑡挶㡤㠴㔰㉥㌴㜸户㘶搱搳愴㝣㔵㤸㐵㤱㌱搴愳㠲㡦〹㤹㐷㠰っ㈱搷㜱㝣搹戱愱㘹づ㡥㕢慦㝡ㅢ㝡㕦㜷晥㡥㤱摥愶㌷㜷昴づ晤㐵㉦搲㡡扥〹散㈵㝥搷㔵挷摣㡣㙡攳ㄶ㠲㕢〱摡㜴っ㑦摦㉦搶㔳愰捣㘲㈷㠵戹摤昴扡㈸㉢㜷㘹㝤㔵㉡つ㌴㘸㉤㤹晥㜹ㄹ挲㠳㜱㘲ㄶ戶戰攷晢戲㠶㐳㙤㔵ㄵ昰晣㜲㜵㙢㘱㜰搴昷ㅣ㤶敦搸挸挱慢㐲㌱攴昳㕡㕦慥捤㐶捥戰㌵㔳㍥愷ㄴ攵㔰〷摦搹㕤㐸愴㍡戵㤲ㄷ晢㘵㥦㉦㜷㈴㐹て㤲攴㌶㙣慢㜱㍢〰愴㠴昸㑤㔷㠹戲㡦捤摥愸㥡戵㕡慣昴昰㘵㥣㑥摡㝣㠸ㅤ㜲㘴㈰㜲搸㑥挳㝦㄰っ㌹㡢戶搳㄰ㄶ〳捥㠲昴㉢昰㉤搸㌵㔹㡡摣戲ㄴ㌵㍢戲攲㔵㈲㉢晡晡㍡捥搳ㄹ晥㌵㐵㈷㙤㔲㈲㤳摢㌳㉢㌳捥攲㑤愲愲ㅢ㤲㐲㈵挳㌵搴㤰㐰愴㍣戶摤ㄱ㌱㍤㠸㤸㍢戰㜱挶㝥㠲㐹㠲〳〰晡㉦㈰㘹戶扡昱っ㠷昵慦搱愵㕤㉥攷㡡㐴㠳㜲ㄱ㍥摦㔵㔸ㅤ攴㙢摥㐴㜰㌷㐰㥢昹㐳〷㘴〶㈱㉡㤴愷〸㔱㠵㌱慣戳戶扣㐸ㅡ搸㘵㈱戰㌴㔳て㐲捦㘱㘴㘹挸㥡昵㑥㜹攱慣ㅤ慣㈲ㄲ㌵㙡挵㤹〷㔶愴ぢ敡昲㘱晢戴㤵㜹慢慢戲㙡㔸㡢㕥ㅤ愲敤挴散㜶㌸㤸㘳㍢㘰㑢慡戳戹㈶㤰㝡㍢ㅦ㘳〸㠱㥤㔶晥㔶㝡㘳户攴晤收愱㙦戸戹愳㑢㜶㔸㤳〳㔶挴㜴捣ㄷ㉤散㈲㈲〷搵㝥㙢㘹挵㤷㜲㜶挸㍡收摢搵㥡敤㑡㈲〳㌶㈶㠳㜵㜳昲㍣愲〴ぢㅥ㘳㠰㥥㍢㘴㉤昹愶ㅢ慣㥡っ㈸慥敦㙥㜹㔲㘱ㄱ摤㥡戶摤〰慦㔱㔸㘴㝥搸㕡㕣昱㉥㈲㘲㕢㜷摣㘳收㙡戰㉤戰㐲愲㡦㤲㐲㡤搰㠴愶㠹愲㔶散ㄵ㍦㍣㤰攷㜲攴扤㍣㠱挲㔵㑥愷捦㍣㐳㝢搳慥㡦㘳㌴戴搳㌹愷㐱㐴㡦ㅡ㠵㝤㤹㔲㤸㥣㙡摣挳㍥㙦〱戸昷搸㤹ㄳ捤挸摣㑢㡡㔹敢昴昲㘷挸㜸㐵ㄶ㡤㐰〸㝤㜴扢㈲㔲㘱ㄹ㈹〷ㅣ〸㡣昳愹㥤晣㑡㤶㙡㐳敡摢搵捣ㅥ㐵㈴㘹搰㥡㌳㤷㘵つ昱㘸挷っ㜷㐵て㌴㘳ㅤ戳ㄶ挴㜵㌳㥥攳㤸㈴㉤㤲攵㘲挵㈴〵㑦搵㐳敦愴敤ㅡㄶ㠰愲扦戸挸扣㠴㈲昳㤲㉡ㅡ戴㑥㌳㌴愸昲ㅣ换㍢㙦晡㜶戸攲搸㤵㈲ㅦㄸ扥摢ㄶ㌴〹㈶愷攴㑤㔲㈲㌳挶摡慣昹㌳㌰搹㠲〹愰㝢〲㜲㤴㕢㐷昴㠳㜲㌵㔱挰㍦搱愳㘳〹〲㐶㜹㑡㡤户㘱㌴㕤摤㡥㠰挸㔱改㜲㜲〷攳昲愳㈸㠹㠴㄰戱㥥㐱㈲昰ち愶㠴㍣㕤摣〵敢㡣㙢㠷挰ㅥ㌱㜶搴づ㘷〳愰ㅣ〰㔹㜵扣扤㔶㘱㌵搵㘹扣愱ㄵ㙥攸慣㙡㔱ㄳ搷㜷搶愷昵挶敢㌷愸㡥㌴㑡㑡㤱㙣搶㐸㘹㤶つ收戸㥤㔴㡤㔰㡡㍢搱㌶㈲换㙤摡摣㜷㑡㤱㤷愰㤸ㄴ捤攴㡣户㉢㐲㐱愰㌷搶㔱昴搹㘷㤳㐷㉡㘲㐳ㅢ愰㐴㍤ㄵ㤵つ挵㈱挱ㄳ戸㜶㔲㤵愵昸〹晣扤㉢捥捥搷挳㤶ㅡ昳搲㘸㕣㌳㔵慢捤扢戰ㄲ㉡愶㕦摤㈶㉣㡤戵㐵ㅡ㐶㜱㘷慦摡㍦摡摥ㄴ㈳挶㙣挸戰㐸㠶ㅦㄸ㙣〸收㑡㐵㔴㘹㥤つ㜱慢ㅢ挵㐵㍥㥤㤴愶慢㌰戰ㄸ㔶㘷攵㥡㌲挳㥡㤶晣愸敡搰㌸㉤㉡㌹㙡㔸㔳换〱㔴㝡㐸㌹ㅥ攷ㄴ㠳ㅢ搶㘹扡愵㜰㠹〱㘲㌷捥㉤㔴㐲㠴㜶ㅢ〳昰㘴戰㝤戰㠳ㅤ㠹㐲㈷戴捥㈸㐱ぢㄹ㠴摢扡〸昲㑥㡦ㄸ㠵㈰戵㔴晡摢㘱昱挵㈷㤸扥㜱㌸㤷㘴㘲㈶㘲戸㉢挳㝡〰㜲搳㤱㐹㜲搱㘸ㄲ㌰㡦㈴㥢ㄲ㕡㠳㐹ㄹ㑤㡣㈱㥡㝣㝥㠸㕢㍣㡣㘵つ㤳㙤㙡戸攷ㄶ摡搰愶戵昵㕤搶〹户㔲慢㔷愵㔲挵㠹慣㔶ㅡ㜹㕢攰㑢㕤〱㡣戸㈹㘳㕦攲㑤㌹㠱愳ㄴ㤷㑣㈴昵㙥㜷ㅢ㠷搱㕤〹㌹㡣ㄱ愹㍥〶㈰㌳摣㜲㉡㈰搶㜱㑦㠱昶攱敥收〵〶㜵㜹づ㈲慤愳㠸戲㙣づ昷昱ㅡ㔱㘴挵㙤愹㘶㜳摥㥣㐷㥢㍤㔵㜴摣㡥㡡戶〵㡥戰捥㐸攰ㄵち㌰㐶㝡攴づづ㤲扢ㅣ㐷㜷㉦㍦慡ㅥ㜳㤷㠱ち㠵〱挱ㄸ㉦㑦㐱㌹散㉡ㄸ㠹〶户搶戴扡〵愳扦戴扣㡤㈹〰挱㌰㌰つ㕡戴㡣っ㥣ㄹ攴㌷㌷㜰㙥㐰慢㡣〸㘹㍡㤸捡ㄸ攵㈸ㅣ昶㐰ㅡ戸㠹〷改㈵て㑡㈸摣愳㉥㠶㈵㜷ㄳ挷ㅤㅣ㠱㍣晦慡戶挲〵㌳挴昵ㄷ㜷㙦㕢昱㔴戵㑡㜳ㄷ晥戹㙤㠱㔵㕣摤㠸捣搱㍤㙤㤷戲搴㥡㘸摦摤搴㔶ㄱ㕦ㄶ㍣㌰㍢㜱摣っ㉢㉢㡢攱㝡㜴㜱慢㔷㤲搰㥦㠳㍦㘲挳户搳㘶捥扢扣㠸扡挶扤㉦㕤㜰扤㡢慥㥡㤷ㅥ昰搶ㅦ㈸〴㔷㈸晢㌹挹㔲敥摦昸愷㤲㤶搳㝦㠴ㄱ户㌲㙤づ搰㜴㤰㜰ㅣ㤵㈲㘹㌰㠶㝣〶㥤挰㜶㙦摣ㅡ㈰㥤散㘹愳ㄳ㈵〸㜶〸挵㍤晦戲ㄱ㡡昸㈱搰㑡㘲㠹㡥攴搸昳㘷挰晡攲〷㈸㈱挲昱ㅣ㡢ㄱ晤㜵挸㘵愰㑥〹昲昸㡡〷㉦㠴晣晦㘰㈹攱收つ搹改扦挰捣攲晢敤㈸扡㥥㈸晡㕥〷㡡〴慦㠱㈸晥扤ㄷ㤹㈴改っ捦扥愸㐰㌸搷戴㜳〰㝤挵㉦晣晥てて愰㜳㌱㜱㈸ㅢつ愱戶㥢昱摣㌰ㄱ晡㍡㑣〴〶敦㤵㠹㜰ㄲㄹ挱㈸㝥㘴㈲挴㍥㤰㜹ㄴ㙣㙥㈲㌰戶㤷㘱〸愶㐲慤㈹户〶㑦㘰㔷㌹昴㡦ㅤ挷挵㕢ㄹ㈰㥥て愵ㄵ捣挰㈳㜵㜵㘷昱㠲改㥢捥㕥㔵㝥捣㤷㔰㘶晥ㄲ㙥㜲慢㉥散㜱敤㠶㌵慡搳〶扥㡡挴换扥攳㑦搹摡晤㜵㘰㉡㑡㤱晢㕥ㄴ㐵攱㈵㜸㑡〴捦つ戹昷敤昹收戱摦㍦晣昸㘱摥㔶㡢㘹㔵扦ㅤ昹㕥㐲昶戴㈷㄰搴㑤㕤ㄴ戹㤲ㅦ收㥣挴㈷㑡昶㙡㑤㑥㥢扥戲㠲〲挳㐹戲ㄱ攱愵〸㌳㈲扥敤㘰㘲攲摥㐳㘴㘲㑥戴戹㍢搵㠷㑤捡㐵㌸㤱㥡戸昲改㈵㘱㐳搱㔵㤱昵㘸㙤敡摦㠶㉡㝡㤱ㄳ㘹戵ㄲ㜹敡㘴ㄲ攲㕢敤扡敥㈰㜵㕤㜴㤰㘱搸㍦㤱㔲㠸㍦㤰㐲搲〷ㄹ㕥〸㔰㔲敡㌴㌲晡ㅤ〰ㄹ㤱戵昶㄰㉦晤〱㍢㐲㐰㌶㉥晤昵昸ㄱぢ㜶ㄱ㔸㑣㝣昱扤㥥㘸㘹㡢㈶慡㠹愱㕡㘵搳㉣㈲愳づ㉦㉣㤸㑣㑡㤷㤰㐹㤲㝥〰戹㉤扢愳昸㤲㈱㈷ち扣㐵㡣慤㍢昴戵㤵㥣㈳㙥ㅤ㌷㍦愰㘷ち㑡㘱戸扢㔹㡣〳愹㡡搱㐵㑤㑢㔱ㄱ攱㜰㤴㙤㜴ㅡ㠸慢愰戳摣扤㌸㤵㈲昸挷㉦㠵㔸㍦摥ㅣ晡捡昶ㅡ敡㌸户ㅦぢ攴て昶搷昵ㄹ㡣㡤户㤲㘳㈰㘱户搴慡ㄸ㕤て㍦㠳㉥㕣㜴㑥ㄸ捤慣㝡ㄶ〷昱㈷攱慣㍥慤㐳晦㌳㝡慤㌸敢㉣㝢㌳㡣摤愲晦摦㠹㠲㑤昵扦㘰散㑤㈱昲㕤㜱㠶て㍡攳㈷㥢㠶㙣戸㈳昰㙣㈳㜸愳づ挶㠶捡㌲攴ㅤ攵ㄶ昱昱㙡㔴慤㈴㌸晣㕥昹昶慢ㄱ㡤扥戴㙤〷扡ち㐰挶㠶昴㘷㈰㠲扡昶㙦㤵㕢挹改戶昰㙥㜴摣㜳搲慥昸㕥攰㔹攱搸㈲㠲扥㘳晣昶捣㠲捤㌳㈵扥搶㉥搴㙥挲㑥っ扥ㄷ㝤㑥捤㐳㘰㥦㤲攱换ㄵ㡢㘴㘴㘱㙢㤱っ㝥㠷㌴㤲ち㉦㔱㍢〴㔷㔸昷搷捤ㅡ㍥㕤㥤㠷慦㌳㘴搱戶㔰㜶㤱挷戹晤㠶〶户づ㜷戴敥㠳㍦㐸搶㈶㄰ㅣ㔳㑢㜸昷㝢戹慦敤㝢搰摡㌶㕥㕢挰㤶扤昹摣㑡晡搳挰改搶摥搲㑡㌲㝣㈷扦㐸㉥ㄹ㘵㐲㕣摡㍦㡣扦㕢㜷搰㜲戴㔱搰㜹晣㐱㌷ㅤ㘱攳㌵戸捦戶㄰晤㍥㠷慥㘲㡡〰㍦挳㡣㌳㝣㄰昴昲㤱ㄵ挵㤷戱㉣㌲〰昲戹㐲〵愰㍢㔵㍦戵ㄱ㔵㡦摣换㥥㐸㠲㘷っ㤲㘳㐹㍣㠹㠶摣慥㘸搹㘰〹㉥㕢愸戳〴昲㐶搲〳昹㥣攰㔹㐲㑤攴ぢ攸搰㤸㠸㡤搲敥ㄳ昹晣㐶ㄳㄱ戴〲搴㐲搳攳㡦㈴㕡挴愸愱摡㜰〸㕣〲て㘰㈴㔱㈶挳㤴㡦ㄴ㍡㠵㈸挶昰〳愲〸改㤷昱摦ㄷづ晦攲㜹愶扦ㅥㄶ㑡㈲愲慡㜵ㄵ㤴㠸㙡ㄵ㥦㑡慦挲㐷㘹昷㔵㝣㘲愳㔵㡣㔰㔸㜲㈶㐶〸㌰搴㈷捡昸愳㔶㔵㐷㠶ㅢ捡㥦㌸㐷㠰㕦换㉣㐶㑣㤴愸扥ㄷ㤱㐱㕦敥扣㙡㜵〹㤹愴慦捥㡤挸昸捡㐷ㄹ㑡扣ㄱ㐹愷㑥㈱昲捡ㄶ㈲昵㔸㜴㘲㜷散戶㄰ㄲ㔸ㄲ㍦㥢敤㉡摢ぢ㍤㠶晡挵㠷ㄳ挴ㅣ㍦㥥㝣㐲愵挵挱㈷㄰㐶㘴㥡㤲㤰戸㤱攲㐳㐹攳敦㍣摢昴㥤愲〲〹搴ㄳ㌵㈶挱愹挶ㅦ㑣ㅡㅦ挰攷㔹慡㑤㡥㔷〹㤸㕥㐸ㅡ㤳㌰㔵攳挷㤳挶㝦㌹戰户搱㌸愱挳㘸㘴㥤㐴㤲㘱昴慡㘳㐰敡㔳敤㘱㌴搷㉤㉡搲〱㉢㉡愶〸㔵㌱攴㥡㔲愵㠳戸ㄵ攲攳㘳改㌹㕣㜲挲㕤㄰㐸摢攸晦㤹㜰〲㤷㥦㘶捤搰挴户搰㙢㠸㍡晢㠶㝡㘲攷㠲㌵敦愳愰摦㍡ㄱ攰㜰㔵摤㔶㈴〲扢㈰ㅦ敤敦㈶摥昹っㅢ戲戹ㅦ㐹戴㑣攳㘵㤲摥戴㠸㡡戰攴挵晢ㄳ捣收ㅥ㙢搲㡣昱㈸㤰〳㌱〹挸㡣昱ㄸ㘰ㄴ㤱搹挳㠲ㄱ昲扦㘲敥昷戳攲〳〴㡦〳㤴〴㤹㥤㜴㔰昸㈰挰㜰昲㝦慣ㄸ㕢㔳㡥ㄳ㑤㍣㥣扣㉣㑤㐶挶㠷搹攱㈳〰㝤昰攳㡡㤸〸㑢挶㐷㔱㤲㝥㈹〵㠷㝡改挷㔸昱㜱㠲㑦〰㤴㜴㑥㜶换扢挶㌵昵愸挲㍥㠹慥攲㌱〲晣㡣㑦挵ㄹ㍥攸摣㠷户㜶㌷㥡㜹㈶㑥扥昰㐷捣戳攵㔳晥㈳昸㌴㝦㥤㡢敥挳晦㤹㐴㔷ㄶ㝥㕥㝢㑢㙦㘳㤱〹㘸㥣慢摦㉡㌶晢㈵㡣挳㜵㌵㐳㈹ㅣ㤱㑡愵愸ㄵ〴昱捤〵ぢて㙦攰㕢づ愹ち㈱㐸〳慡挲㡤㉢づ愳挰昸っ㥢ㄲ挷挴㤳昱㔹㍥ㄱ戵㙡ㄳ㍦ㄷ㘷昸㈰㠸㔷搵晤挱戸㝢昲㐲攲㕡㔵搸㙤㉦㈴晥㔵挵㑡晡㠵㑦㜰㌰㠵㉣㘴㕡戵ㄲ㤱愶㘸攸㐹㘴㠶晡㠶㌹户〷昰搳㉥㠹捡戹敡戹㜳晦ㅣ捥㡦㕤㥢㝦攷㍢〶㥦㜸攱攷㝦昸昴慦摦㜳攸捦晦㝡敡愹㕦晦昱搳捦晦敢戹攵㐳㍦㝤晡改㥦摣晢㤵攷晦戰摢晡慡昶散㍦攷扥晡挸攴㠵㐷ㅥ戲捥摣㝥散㤱㜷㍤㜸晦攴挲ㄵ攳㝤㝤晤晤户㡥晥散㥡㌷㡣㍣昶搰昷挵㡦㝦㝢戵㉢搴㜲昱㠲搶㘹㜰搹㙡ㅡ㕦㐲〶搳攰㡣㕦搱㘹㜰戹㙡愳㤶攳㡤㥡㐶㐱ㄱ捥つ㑥㐰㔵㤸慤ㄵ〳晦〱戳攲戲㠲</t>
  </si>
  <si>
    <t>㜸〱敤㕣㔹㙣㈴㐷ㄹ㥥㙡㑦㡦愷挷昶摡㔹㙦㡥つ㈱㌱㠴㄰㠸ㄷ㘷扤挹ㄲ〲㉣㡢㡦㍤ㅣ扣㙢㘷敤摤㠰〰捤戶㘷慡搷㥤㥤敥㜶扡㝢扣敢㄰㈹ㄱ㈴ㅣ攲ㄴ㜷㈰ㅣ㡡㄰挷ぢ挷ぢ户㠴㤰㤰㐰㈸㐸㍣挰〳ㄲて〱㈱㜸〰挱㑡扣昰㠰㠰敦慢敥㥥改㤹昱戴㥤㐹〲づ㜲㙤收㜷㜵㕤㕤㔵晦㔹晦㕦㥤㥣挸攵㜲晦㐶攲㕦愶㍣㌳㌷㉣㙤〴愱㜴㈶㘶扣㕡㑤㔶㐲摢㜳㠳㠹㈹摦㌷㌷收敤㈰散㐳㠳㐲搹㐶㝤愰㤷〳晢㐱㔹㉣慦㑢㍦㐰㈳㍤㤷㉢ㄶつつ昵ㅣ㠴扦㤱攴挱㘰慦挱㍣挰昲捣昴挲捡晤ㄸ㜵㈹昴㝣㜹㘰散㕣搴昷挸攴攴挴攴挴愱㍢敥㥥㥣㌸㜸㘰㙣愶㕥ぢ敢扥㍣攲捡㝡攸㥢戵〳㘳㡢昵㤵㥡㕤㜹㤳摣㔸昶㉥㑡昷㠸㕣㌹㜸挷㡡㜹攷㙢㈶敦㍣㝣搸扡晢敥搷っ攲搵戹搳㌳搳㡢扥戴㠲攷㘸㑣㥤㔳扥㜳㔶㔶㙣慥㑤㑡摦㜶㉦㑣捣㑣攳扦搴晣昱㜴搷挴搲慡㤴㈱㕦㉤㝤改㔶㘴㘰愰攳㠰㌳ㄵ〴㜵㘷㡤㥢㘷㌸挷戱搴㡡ㄹ㠴扡㌳㈳㙢㌵挳㐹㐶㉤㍡ぢ搸扢㥡戹㌱攸㉣㐹㌷戰㐳㝢摤づ㌷ち捥㌲〶慡づ㌹㘷〳㜹挶㜴㉦挸搳愶㈳㜵攷㐴摤慥收愳㤴敢扢㌵ㄹ㈲㍤㌱戵晣㠹愹挰㤹㔹㌵㝤㌵愳㠰ㅢ㤳搱昶戸㕦㘹㙤㝢㜳昷㜱㌹㜵昵〶㡥㜹㑢昷㜶愸㌹㘷晡㡤㤶攳摤㕢挶㡢㙦㥤挱敤摤摢愷昶愸戵捦㉢扢昷㔱㕢搹摡㕡っ挴昴慤㜶ㄴ㡢㌱ち〴晤〴㐵〲㈲搰㈸ㄱっ㄰っ〲㠸晣摦挱㈵改㡥慣搲捡愶㔶㕥搱捡ㄵ慤㕣搵捡㔲㉢㕢㕡昹㠲㔶㕥搵捡戶㔶扥㕦㉢㕦㐴㥢㈴ㄵ晢晢戵㌸つ㝤敡㐷㍦晥搷㔷晥㌶昷㤱㘳㕦㝤攳戹㠳㡢搷つ敥㐱愳㝢攳㐹捤晡收㈵㤰㕡㤳㡡て㑤ㅣ攴扦慤戹〲㑣㘱ㅤ戶敥戲㈶㈷慢㠷て㥡㜷㤸㍡㤷㤵㠱晣ㄶ㐲ㄹ㐱摢㐱敢㍥摢慤㝡㤷ㄴ敥㙥㤸㌶〳搹摣戸昱戸㙥摡慢扢搵攰㐵㥢㔷㉥㠵㘶㈸慦㙦慦㙢づ搲搱㙤〹㙣㈵〳昵扥ㅢ摢扢㥤㌳㙢㜵㌹㜵搹㡥慡㕦摣㔶敤㉣晡摥㑡昷摡攳扥㝣愰㔱摢㌱愳㈹〸戵㜵㌵㜶挷㉡愳慡㘸㕥㘳㌳慢㕥㈰㕤㌵扤㜱㘷搱慥㕣㤴晥㤲愴㐸㤴㔵戵搴慢㔹ㄵ㜳晤昸㠲㡢㠵㠲㕢慢㉦㑤㤷㕡挷㉥㠷㘰㘶㔹挵㝣搷愴ㅦ㙥㉣㥢㉢㌵㜹㑤㑢㤳攸㥤愸搸摦㔲㝣摣慢搴㠳ㄹ捦つ㝤慦搶㕡㌳㔵㕤㌷㈱㘹慡愷扣慡捣攷㜳㑡㈸㐰攰昶昵〹㤱扢慤㍢㉦㈸㐴愴㔰㑣㐶扥慥㤵散㈶捥㘰㜵㔸㐵㑤㤲㈶戵㤷㙤㌱ㄸ攷慢㘴㑣〶〷愶搶㐴晤挱㤷扥㘲㡢㘱ㅢ㤸㝢㝥ㅢ㙢摡㘸扣晡㘳敢搲つ㑦㥡㙥戵㈶晤㑣敤㈷㌸㈳㘳ㄸ㐰扦〲㠱搰㜵昷愸敡挴㘵戱愱㕦戲慢攱㙡㘱㔵摡ㄷ㔶㐳㤴㐱㐳ㄶ㡢摣摡㡥㘴㕣㠵㈲㘳㉦挱㈸㐰愹㤴㉢散㘳愳㐲〹㈹愷㔳㍡㘵昰㜲㡢㈰㘷扦ㄶ㕥ㅥ戴㡥摢戵㔰㐶㐲㜹搸〲㐶㈲慤愶搰㌷㐴ㄲ昵捤㑡愴㌰昶㔹㌳愰㔲搳㜶挳㡤㈶摦㜶㜰㐹㐴㐴扢戲㘰挷挹〲㡡㠲㔶㜹㤰挱㙢㈰㥡㌶㘹㤰摤㌸㐵㐴㘴㠳っ捤㡥㤱㕢㠹㡣敤㌳㘴〴摡愷㠹㤰慤て㜶㤷ㄱ㈴昶㑥㈲㘵愷慥晣戸㉢捤㌶戳攵㈳㘹㜶㌵㌶捥戸㠶攰㕡㠲敢〸昶〳㠸㍦㐲挲㔱捡㈱摦㥡㡣ㄷ攱搹戸㠱攰挵〰㤰㑦〶㘵㑥㉣慡㘸㐳㙤挷㡥㘴扢㈱搸挹捡㈸㡥㐴ㄱ㉤攳㠶㥤㌹攴㈸㐴挷㔶攷捥搰戵㜹愵㘳㕦摥㥤㌶搳换㈱㐵㘶㌴㑤慦㜵㡢愶改㡤㘰搳ㅥ昵搶㑤攸㙡㡣ㄱ扣〴愰㘴扣㤴㄰捡㠵〶敦昶㉣㝡㥡㤴㉦〸戳㈸㌲㠶㝡㔴昰㌱㈱昳〸㤰㈱攴㍡㡥㉦扢㌶㌴捤挱㜱敢〵㙦㐳ㅦ攸捥摦㌱搲摢昴收慥摥愱扦攸ㄹ㕡搱㌷㠳扤挴㙦扢敡㤸㕢㔰㙤扣㥣攰㔶㠰㌶ㅤ挳搳昷㌳昵ㄴ㈸戳搸㐹㘱㙥㉦扤㉥捡捡㕤摥㔸㤳㑡〳つ㕡换愶㝦㐱㠶昰㘰捣捤挲ㄶ昶㝣㕦搶㜰愸慤慡〲㥥㕦慥㙤㉤っ㡥晢㥥挳昲㕤ㅢ㌹㜸㐱㈸㠶㝣㕥敢换戵搹挸ㄹ戶㘶捡攷㤴愲ㅣ敡攰㍢扡ぢ㠹㔴愷㔶昲㘲扦散昳攵慥㈴改㐱㤲扣ㄲ摢㙡摣〶〰㈹㈱㝥摤㔵愲ㅣ㘰戳㔷愹㘶慤ㄶ㉢㍤㝣ㄹ愷㤳㌶ㅦ㘲㠷ㅣㄹ㠸ㅣ戶搳昰ㅦ〴㐳捥㤲敤㌴㠴挵㠰戳㈸晤ち㝣ぢ㜶㑤㤶㈲户㉣㐵捤慥慣㜸㠱挸㡡扥扥㡥昳㜴㠶㝦㑤搱㐹㥢㤴挸攴昶捣捡㡣戳㜸㤳愸攸㠶愴㔰挹㜰つ㌵㈴㄰㈹㡦㙤㜷㐵㑣て㈲收㜶㙣㥣㜱㤰㘰㤲攰㄰㠰晥ぢ㐸㥡敤㙥㍣挳㘱晤敢㜴㘹㤷换戹㈲搱愰㕣㠴㑦㜵ㄵ㔶㠷昹㥡㔷ㄳ摣〵搰㘶晥搰〱㤹㐱㠸ち攵㈹㐲㔴㘱っ敢㥣㉤㉦㤱〶昶㔸〸㉣捤搴㠳搰㜳ㄸ㔹ㅡ戲㘶扤搳㕥㌸㙢〷㙢㠸㐴㡤㕡㜱收扥㔵改㠲扡㝣搸㍥㙤㘵摥摡㥡慣ㅡ搶㤲㔷㠷㘸㥢㥢摤〹〷㜳㙣〷㙣㐹㜵㌶搷〴㔲㙦攷㘳っ㈱戰搳捡摦㑡㙦散戶扣摦㍣昴つ㌷㜷㜴搹づ㙢㜲挰㡡㤸㡥昹愲㠵㕤㐴攴愰摡㙦㉤慦晡㔲捥づ㔹㈷㝣扢㕡戳㕤㐹㘴挰挶㘴戰㙥㕥㕥㐰㤴㘰搱㘳っ搰㜳㠷慣㘵摦㜴㠳㌵㤳〱挵㡤扤㉤㑦㉡㉣愲㕢搳戶ㅢ攰㌵ち㡢捣て㕢㑢慢摥㈵㐴㙣敢㡥㝢挲㕣ぢ㜶〴㔶㐸昴㔱㔲愸ㄱ㥡搰㌴㔱搴㡡扤攲㠷〷昲㕣㡥扣㤷㈷㔰戸捡改昴㤹㘷㘸㙦摡昵㜱㡣㠶㜶㍡攷㌴㠸攸㔱愳戰㉦㔳ち㤳㔳㡤扢搹攷戵〰昷㥣㌸㍢搷㡣捣㍤慢㤸戵㑥㉦㝦㠶㡣㔷㘴搱〸㠴搰㐷户㈷㈲ㄵ㤶㤱㜲挰㠱挰㌸㥦摡挹慦㘴愹㌶愴扥㍤捤散㜱㐴㤲〶慤㜹㜳㐵搶㄰㡦㜶捣㜰㑦昴㐰㌳搶㌱㙢㐱㕣㌷攳㌹㡥㐹搲㈲㔹㉥㔵㑣㔲昰㔴㍤昴㑥搹慥㘱〱㈸晡㡢㡢捣换㈸㌲㉦慢愲㐱敢っ㐳㠳㉡捦戱扣ぢ愶㙦㠷慢㡥㕤㈹昲㠱攱扢ㅤ㐱㤳㘰㜲㑡摥㈴㈵㌲㘳慣捤㥡㍦ぢ㤳㉤㤸〰扡㈷㈰㐷戹㜵㐴㍦㈸㔷ㄳ〵晣ㄳ㍤㍡㤶㈰㘰㤴愷搴㜸㍤㐶搳搵敤〸㠸ㅣ㤵慥㈴㜷㌰慥㍣㡣㤲㐸〸ㄱ敢ㄹ㈴〲慦㘰㑡挸搳挵㕤戰捥扡㜶〸散ㄱ㘳挷敤㜰㌶〰捡〱㤰㔵挷摢敢ㄵ㔶㔳㥤挶ㅢ㕡攱愶捥慡ㄶ㌵㜱㘳㘷㝤㕡㙦扣㙣㤳敡㐸愳愴ㄴ挹㔶㡤㤴㘶搹㘴㡥㍢㐹搵〸愵戸ㄳ㙤㈳戲摣愶捤㝤愷ㄴ㜹ㄶ㡡㐹搱㑣捥㜸㠳㈲ㄴ〴㝡㘳ㅤ㐵㥦㝤㌶㜹愴㈲㌶戴〱㑡搴㔳㔱搹㔰ㅣㄲ㥣挳戵㤳慡㉣挵㑦攰敦㍤㜱㜶愱ㅥ戶搴㤸㤷㐷攳㥡愹㕡㙤挱㠵㤵㔰㌱晤敡づ㘱㘹慣㉤搲㌰㡡㍢㝢搵晥搱昶愶ㄸ㌱㘶㐳㠶㐵㌲晣挰㘰㐳㌰㔷㉡愲㑡敢㙣㠸㕢摤㈸㉥昲改㤴㌴㕤㠵㠱愵戰㍡㉢搷㤵ㄹ搶戴攴㐷㔵㠷挶㘹㔱挹㔱挳㥡㕡〹愰搲㐳捡昱㌸愷ㄸ摣戰捥搰㉤㠵㑢っ㄰扢㜱㙥戱ㄲ㈲戴摢ㄸ㠰㈷㠳㥤㠳ㅤ散㐸ㄴ㍡愱㜵㐶〹㕡挸㈰摣搶㐵㤰㜷㝡挴㈸〴愹愵搲㕦㡦㡡捦㍣捥昴戵愳戹㈴ㄳ㌳ㄱ挳㕤ㄹ搶〳㤰㥢㡥㑣㤲㡢㐶㤳㠰㜹㈴搹㤴搰ㅡ㑣捡㘸㘲っ搱攴昳㐳摣攲㘱㉣㙢㤸㙣㔳挳㍤户搰㠶㌶慤㙤散戱收摣㑡慤㕥㤵㑡ㄵ㈷戲㕡㘹攴ㅤ㠱㉦㜵〵㌰攲愶㡣㝤㠹㌷㘵づ㐷㈹㉥㤹㐸敡摤敥㌶㡥愲扢ㄲ㜲ㄸ㈳㔲㝤っ㐰㘶戸攵㔴㐰慣攳㥥〲敤挳扤捤ぢっ敡昲ㅣ㐴㕡㐷ㄱ㘵搹㍣敥攳㌵愲挸㡡摢㔲捤收扤㜹㡦㌶㝢慡攸愴ㅤㄵ敤〸ㅣ㘱㥤㤱挰㉢ㄴ㘰㡣昴挸ㅤㅣ㈴㜷㈵㡥敥㕥㜹㔸㍤收慥〰ㄵち〳㠲㌱㕥㥥㠲㜲搸㔵㌰ㄲつ㙥慤㘹㜵ぢ㐶㝦㘹㜹ㅢ㔳〰㠲㘱㘰ㅡ戴㘸ㄹㄹ㌸㌳挸㙦㙤攰摣㠴㔶ㄹㄱ搲㜴㌰㤵㌱捡㔱㌸散㠱㌴㜰ㄳて搲换ㅥ㤴㔰戸㑦㕤っ㑢敥㈶㡥㍢㌸〲㜹晥㌵㙤㠵㡢㘶㠸敢㉦敥晥戶攲愹㙡㤵收㉥晣㜳㍢〲慢戸扡ㄱ㤹愳晢摡㉥㘵愹㌵搱扥扢戹慤㈲扥㉣㜸㘸㜶攲愴ㄹ㔶㔶㤷挲㡤攸攲㔶慦㈴愱晦㄰晥㠸㑤摦㑥㥢㌹敦昲㈲敡㍡昷扥㜴搱昵㉥戹㙡㕥㝡挰㕢㝦愰㄰㕣愱散攷㈴㑢戹㝦攳㥦㑡㕡㑥晦〱㐶摣捥戴㌹㐰搳㐱挲㜱㔴㡡愴挱ㄸ昲ㄹ㜴〲摢扤㜱㙢㠰㜴戲慦㡤㑥㤴㈰搸㈵ㄴ昷挲㜳㐶㈸攲晢㐰㉢㠹㈵㍡㤲㘳捦扦っ搶ㄷ摦㐳〹ㄱ㡥攷㔸㡣攸㉦㐱㉥〳㜵㑡㤰挷㔷㍣㜸㈱攴晦〷㑢〹㌷㙦捡㑥晦〵㘶ㄶ摦㙤㐷搱㡤㐴搱㜷㍡㔰㈴㜸つ㐴昱敦㍤挸㈴㐹㘷㜸昶ㄹ〵挲戹愶摤〳攸昳㝥攱昷㝦㜸〰㥤㡦㠹㐳搹㘸〸戵摤㠲攷㠶㠹搰搷㘱㈲㌰㜸慦㑣㠴㔳挸〸㐶昱㈳ㄳ㈱昶㠱㉣愰㘰㙢ㄳ㠱戱扤っ㐳㌰ㄵ㙡㑤戹㌵㜸〲扢挶愱㝦散㈴㉥摥捡〰昱㝣㈸慤㘰〶ㅥ愹㙢㍢㡢ㄷ㑤摦㜴昶慢昲ㄳ扥㠴㌲昳㤷㜱㤳㕢㜵㘱㡦敢㌷慤㔱㥤㌶昱㔵㈴㕥昶㕤㝦捡昶敥慦〳㔳㔱㡡摣昷愲㈸ち捦挲㔳㈲㜸㙥挸扤㘳摦搷㑦晣敥挱㐷㡦昲戶㕡㑣慢晡㙤挸昷ㄲ戲愷㍤㠱愰㙥敡愲挸搵晣㌰攷ㄴ㍥㔱戲搷㙡㜲摡昴㤵ㄵㄴㄸ㑥㤲㡤〸㉦㐵㤸ㄱ昱敤〴ㄳㄳ昷ㅥ㈲ㄳ㜳愲捤摤愹㍥㙣㔲㉥挲㠹搴挴㤵㑦㉦〹ㅢ㡡慥㡡慣㐷㙢㔳晦㈶㔴搱㌳㥣㐸慢㤵挸㔳㈷㤳㄰摦㘸搷㜵㠷愹敢愲㠳っ挳晥㠹㤴㐲晣㠱ㄴ㤲㍥挸昰㐲㠰㤲㔲㘷㤰搱㙦〷挸㠸慣戵㠷㜸改て搸ㄵ〲戲㜱改慦挷㡦㔸戰㡢挰㘲攲㡢敦昵㐴㑢㕢㌴㔱㑤っ搵㉡㥢㘶〹ㄹ㜵㜸㘱挱㘴㔲扡㡣㑣㤲昴㐳挸㙤摢ㅤ挵㤷っ㌹㔱攰㉤㘲㙣摤愱慦慤攴ㅣ㜳敢戸昹〱㍤㔳㔰ち挳摤换㘲ㅣ㐸㔵㡣㉥㙡㕡㡡㡡〸㠷愳㙣愳搳㐰㕣〵㥤攵敥挷愹ㄴ挱㍦㝥㈹挴晡昱收搰㔷户搷㔰挷戹晤㔸㈰㝦戰扦㙥捣㘰㙣扣㤵ㅣ〳〹扢慤㔶挵攸㝡昸㔹㜴攱愲㜳挲㘸㘶搵戳㌸㡣㍦〹㘷昵㘹ㅤ晡㥦搱㙢挵㔹攷搸㥢㘱散ㄶ晤晦㘶ㄴ㙣愹晦〵㘳㙦ち㤱㙦㠹㌳㝣搰ㄹ㍦搹㌲㘴挳ㅤ㠱㘷ㅢ挱ㅢ㜵㌰㌶㔴㤶㈱敦㈸户㠴㡦㔷愳㙡㈵挱攱昷捡户㕦㡤㘸昴愵㙤㍢搰㔵〰㌲㌶愴㝦ㄹ㈲愸㙢晦㔶戹㤵㥣㙥ぢ㙦㐵挷㝤愷散㡡敦〵㥥ㄵ㡥㉤㈱攸㍢挶㙦捦㉣搸㍣㔳攲㑢敤㐲敤㘶散挴攰摢搱攷昴〲〴昶㘹ㄹ㍥㔷戱㐸㐶ㄶ戶ㄷ挹攰㜷㐸㈳愹昰ㄲ戵㐳㜰㤵㜵㙦摤慣攱搳搵〵昸㍡㐳ㄶ敤〸㘵ㄷ㜹㥣摢㙦㘸㜰敢㜰㐷敢㑤昰〷挹摡〴㠲㘳㙡〹㙦㝤㍢昷戵㝤て㕡摢挶㙢ぢ搸戲㌷㥦㕢㐹㝦ㄲ㌸摤摥㕢㕡㐹㠶敦攴ㄷ挹㈵愳㑣㠸㑢晢㐷昱㜷晢づ㕡㡥㌶ち㍡㡦㍦攸愶㈳㙣扣〶昷搹㌶愲摦攷搱㔵㑣ㄱ攰㘷㤸㜱㠶て㠲㕥㍥戲愲昸㍣㤶㐵〶㐰㍥㔷愸〰㜴愷敡㈷㌶愳敡㤱㝢搸ㄳ㐹昰㡣㐱㜲㉣㠹捦愲㈱户㉢㕡㌶㔸㠲换ㄶ敡㉣㠱扣㤱昴㐰㍥㈷㜸㤶㔰ㄳ昹㌴㍡㌴㈶㘲愳戴晢㐴㍥戹搹㐴〴慤〰戵搰昴昸㈳㠹ㄶ㌱㙡愸㌶ㅣ〲㤷挰〳ㄸ㐹㤴挹㌰攵㈳㠵㑥㈱㡡㌱㝣㡦㈸㐲晡㘵晣昷改愳扦㜸㡡改㉦㐷㠵㤲㠸愸㙡㕤〵㈵愲㕡挵㠷搳慢昰㔱摡㝤ㄵㅦ摣㙣ㄵ㈳ㄴ㤶㥣㠹ㄱ〲っ昵㠹㌲晥愸㔵搵㤱攱㠶昲㈷捥ㄳ攰搷㌲㡢ㄱㄳ㈵慡敦㈵㘴搰㤷㍢慦㕡㕤㐶㈶改慢㜳㈳㌲扥昲㔱㠶ㄲ㙦㐴搲愹㔳㠸扣戲㠵㐸㍤ㄶ㥤搸ㅤ扢㈳㠴〴㤶挴捦㘶扢捡昶㐲㡦愱㝥昱㥥〴㌱㈷㑦㈶㥦㔰㘹㜱昰〹㠴ㄱ㤹愶㈴㈴㙥愴㜸㜷搲昸㕢摦㙥晡㑥㔱㠱〴敡㠹ㅡ㤳攰㔴攳挷㤲挶㠷昰㜹㤶㙡㤳攳㔵〲愶愷㤳挶㈴㑣搵昸搱愴昱㥦て敤㙦㌴㑥攸㌰ㅡ㔹㈷㤱㘴ㄸ扤敡ㄸ㤰晡㔴㝢ㄸ捤㜵㡢㡡㜴挰㡡㡡㈹㐲㔵っ戹愶㔴改㈰㙥㠵昸昸㔸㝡ㅥ㤷㥣㜰ㄷ〴搲㌶晡㝦㈶捣攱昲搳慣ㄹ㥡昸ㄶ㝡ㅤ㔱㘷摦㔰㑦散㕣戰ㄶ㝣ㄴ昴㕢㜳〱づ㔷搵ㅤ㐵㈲戰ぢ昲搱晥㙥攱㥤捦戰㈱㥢晢㤱㐴换㌴㕥㈶改㑤㡢愸〸㑢㕥扣㌳挱㙣敥㤱㈶捤ㄸて〳㌹㄰㤳㠰捣ㄸ㡦〰㐶ㄱ㤹㝤㉣ㄸ㈱晦㉢收㝥㈷㉢摥㐵昰㈸㐰㐹㤰搹㐹〷㠵挷〰㠶㤳晦㘳挵搸扡㜲㥣㘸攲挱攴㘵㘹㌲㌲摥挳づ敦〵攸㠳ㅦ㔷挴㐴㔸㌲摥㠷㤲昴㑢㈹㌸搴㑢摦捦㡡て㄰㝣㄰愰愴㜳戲摢摥㌵慥愹㐷ㄵ昶㈱㜴ㄵ㡦㄰攰㘷㝣㌸捥昰㐱攷㍥扣慥扢搱捣㌳㜱昲㠵㍦㘲㥥㉤㥦昲ㅦ挳愷昹ㅢ㕣㜴ㅦ晥捦㈴扡戲昰昳摡㙢㝢ㅢ㡢㑣㐰攳㕣晤搶戰搹捦㘲ㅣ慥慢ㄹ㑡攱㠸㔴㉡㐵慤㈰㠸㙦㉥㔸㜸㜸〳摦㜲㐴㔵〸㐱ㅡ㔰ㄵ㙥㕣㜱ㄴ〵挶挷搸㤴㌸㈶㥥㡣㡦昳㠹愸㔵㥢昸㠹㌸挳〷㐱扣慡敥昷挷摤㤳ㄷㄲ搷慡挲㙥㝢㈱昱慦㉡㔶搳㉦㝣㥣㠳㈹㘴㈱搳慡㤵㠸㌴㐵㐳㥦㐵㘶愸㙦㤸㜳扢て㍦敤戲愸㥣慦㥥㍦晦㡦攱晣搸昵昹㌷扦㜱昰昱愷㝦晥晢㡦晥敡㙤㐷晥昴捦㈷㥥昸搵ㅦ㍥晡搴㍦㝦戸㜲攴愷㑦㍥昹㤳㝢扥昰搴敦昷㕡㕦搴扥晤㡦昹㉦㍥㌴㜹昱愱〷慣戳户㥤㜸攸㉤昷摦㍢戹㜸搵㜸㕦㕦㝦晦慤愳㍦扢敥ㄵ㈳㡦㍣昰㕤昱攳摦㕣敢ち戵㕣扣愰㜵ㅡ㕣戶㥡挶攷㤰挱㌴㌸攳攷㜵ㅡ㕣慥摡愸㤵㜸愳愶㔱㔰㠴㜳㠳ㄳ㔰ㄵ㘶㙢挵挰㝦〰㈶㈵戳㔹</t>
  </si>
  <si>
    <t>㜸〱敤㕢㝢㜸㕤㔵㤵扦晢㈶昷攴敥㥢愴㌹㝤㈸㔰㉢㐴㕢㠴㍥㡣㐹ㅦ㐰挵摡愴㐹ㅦ愹改㌳㈹㌸㡣㑣㌸戹昷㥣收戶昷ㄱ敥㌹㘹㤳〱〵昴晢昸㘰收晢㐶㈹攳㌸㘸ㄱ㜰㝣㡣㉦㝣愰㌲㡥捥愰㠲㠰ち愳〲㍥㔱挱〲扥㐰慤㡥㥦㌲攳㠳昹晤搶㌹攷收摣㐷㤲戶搴㙦晡㠷㍢㌹敢慥扤昶摡慦戵㕦㙢慤戳㑦㑣挵㘲戱攷㄰昸换搰㐸㘴搱攰愴敢搹昹㡥摥㘲㉥㘷愷扤㙣戱攰㜶昴㤴㑡搶攴㐰搶昵ㅡ挰㘰っ㘷㤱敥㈶㠶摤散摦摡挹攱〳㜶挹〵㔳㈲ㄶ㑢㈶㜵㥣改挱㘳㠶ㄱ捤㕣扡㤱〰㕣㌱㑤〶摤㐴㤰〴㘸搱〰㐳扤ㅢ㜶㡣散㐳㜵㠳㕥戱㘴慦㘸扦挸㉦㜴㕤㔷㔷㐷㔷挷捡㔵㙢扢㍡㍡㔷戴昷㡥攷扣昱㤲扤慥㘰㡦㝢㈵㉢户愲㝤攷昸㐸㉥㥢㝥㡤㍤㌹㔴摣㙦ㄷ搶搹㈳㥤慢㐶慣搵ㄷ㜴慤㕥戳挶㔹扢昶㠲㤶ㄴ㑡摥摥扢㘱㘷挹㜶摣㤳㔵㘶㌳换摣搱扢愱㘳扢敤㥤慣㌲㕢㔰㈶㡡散㉢收慤㙣攱㈴ㄵ㥡愰搰搷昴搹改㉣㐷挷戶㑢搹挲摥づ㌴扢㐲搰㠸㥤摦搱攳扡攳昹㌱づ㜴慦㥤换敤戶ㅤ㡥㡡捥昷戹摥㑥慢㤴㜷㕢昲㤴㥦㕤戲ぢ㘹摢㥤㤳摦㌸㤱戶㜳〱愳㥢捣㕦㘴㤵戶㕢㜹扢㤱㐸㕢摥ㅦ挳晥㡣㕤昰戲摥㘴㙢㝥㡦㙢敦戶ち㝢㙤戲㈴昲㥢挷戳ㄹ搵搸㠸晦㔸挳㌹昵㕡㈶〳㠵昶攴㝢㐷慤㤲㈷㌱づ㘱㔷㍤摥挸㜴㤱㕥㔴戴㡢㔳慡扤㉡ㄷ挷㙣㌰㥢㝦㡤㕤㉡搸㌹㔶挲㤱㕣㕥挵㈴〲昲挷愱㉣愹戰㍢ㅣ㈵搵ㅣ慣づ昶㠵戵ㄸ慤〰㉦摡㔳挸㍡挵㔲㝥挵戶㙣㘱㕤㔷㈷挲㡡㙤搶挴扡㤵挴昴ㅣ㌰攸㌶戲㥡挴㝡㐷敤㝣昱ㄵ〳挵㠳㝡㉥愳昳〰㔴攳捦戱〸愳㈵戳㘹昱㘱㉢㍥㍣ㄲㅦ㑥挷㠷㌳昱㘱㍢㍥散挴㠷昷挶㠷㐷攳挳搹昸昰扥昸昰㝥昰㠴㈱搹搴ㄴて挲攸㕢㡦晥慢扥晦㤷㕢㍦㘵摤昴搴搲捤晦昸愸攲扡㤳㘵扢〰挸改搱㤶㜶㜶愰㝤㕤搲搴㉥晤〲愴敡ㄷ〲ㄸ愷㌱㐳㕦搷㙡㝤㍡㐹㘷〰㈸昵㈳㌴㤰㡤㍣㜲晢昹愷晤㘹㜵摢搶挳户戵㉦扥㜷捤昶㕤㡡ぢ㕡㑡㝦ㄱ㤰㤷愱搷ㅢ㈷扣㤲㥤户㔷っ㘴昷摢戹慣敤㝡敢㔶慦愶㐰〶搳㔶捥昶㠵愳ㄷ戱攰ㄷ〳ㄸ㘷㌲晢戶慥㑥㝤ㄶ㐹敤〰㑡㍤ㄶ搴昵散昷ㄷ扤㘱攱㤲㥤晤㠷戶㍣戹㘴㑦挳㈵敦㔶摣㌷愴慥㤷〲㔹ㄸ敤挹捡㌵㠱挸扢㠰㜴敡挵㐸搷㑢〰㡣戳㤹㘵㘳搷㕡晤㌲㤲捥〱㔰敡摢㐱昹晦㌳晦摤扦㍡敦捣昷㙣晦昰扢㜷㍥昹愹挵㑢搷㈷戸㈵慤慡㌷㈱慡攷摡㈶散㔱㘹换昵㠲㘵挰㝣㈷㜷㤵捣扥㐸㌶㤵搲㝦晥㐵㠲㑡㑥捡㈲搱㑢㈹晤㘵〰挶㜲㠰㌹〳㔹挷昶戲㜹扢扤户攸㝡慥㕥挱搴㤷〳㈸昵㔰㌰㌶㐷慥㜸攲搲㙤攷摦戹昵晡㕢㕢慥㝡搷摦㝣愷㕤㜱㑦㤲戱㝦〵㤰捡昵挶㈱㤷㐹扣㙡㉤〷扦㤳愵㜵〱ㄸ㉢㤹㘷攳捡㑥扤㡡愴搵〰㑡㝤㈵愸攰摡扢㠷㍥㝤挱㙤㙢㌷扣攳挲昷晥慥攵ㄷ捤㕦㘹㌹て挹扢㠲挵摤㔷戲づ㘲扢㥣摡㠹㔷㜶㘰慤ㅣ换ㄱ㠴ㄳ挸㔹攳㥣敦㜴㜵㘵搶㜴㕡慢慣〴㔷晦戱敥㜵摣ㅦ㕡㥣㡢戳㠵㑣昱愰㙣㝥㡢㌶㔸慥㍤㌵捣换㠳戴つ挵昱㐲挶㝤㔱晤挴㐱捦昲散㠵搵㘹㔳㠵搴㘴ㅢ挴搱㘰扢㔲摦㤹搵搹㉥戲㜲攳㜶捦㐴搶㑦㝥㜱㔵㌲づ㠶攲挸昴愹㥢㑡昶攵攵搴㥡ㄶ昵㐰戵㌸㈰㘵搷昴搲㑦昲摢搵摥㍢㕡㜴敤㠲㌴㙦㜹㝥㘷㌶扤摦㉥つ摡㔴㑣散㡣㜴昵〵㑣ち㑥愷攵㍢ち攸㈸捥㥢捣㑢愳㔴〷㝢㤲㕤挸搸ㄹ戴㜷捣㉥㜹㤳㐳搶㐸捥㝥㘱〵㡢㕦㈷ㄲ捥愸㈰㙦㉡愶挷摤摥㘲挱㉢ㄵ㜳㤵㈹㍤㤹〳ㄶ㑥挴捣戶㘲挶挶㠱搶挸㄰㔳戱㠶〶愵㘲换敡㙤㈲㉣搷敤㤰㠱㠸っ㌱捦户搳㉢愷㕤挷㙥昴づ扤挸搹㥣㤳昱㈵戳ㄴ㈶攵戲㤸愵搳㌳㐶晡㐴㉤㡥摣攷㑥捦㉤㙤㉣㡦摣㥦㤷㌹ㅥ㥦ㅦ昴㝥攳〱㘸つ㕢慣㐲㈶㘷㤷㘶搴㐱ㄵ㕢愴捦〷㐸摣㡦搵㍣慤昴㜸昰愹〹㌵㤹㌸㤸捤㜸愳挶愸㥤摤㍢敡㠱〶㍤㌵㤹愴㘸㙢㠲㕥ぢ㤲㝥㈵挱㠵〰愹㔴捣㜸ㄵ㤹㡣㤴㕥攷挷ㄳ㍣挸㡦㕦ㅦ愱㈶慣㐵晦㠱戲敡㈶昲㌸㐰摣㠶㠶㝡扤摣㘲戹愳ㅥ愷攷㡣㠹搴㍣昴慢〹搶〳㈴愸㐹捣慡敥戰攵㡤搴敡㕡昳㝤戶㘳㐱㤷㤶搵慤慣㐴摥㔷捦晡㙣㌷慤愹挷昵㘳慤㑣ㄸ挰戰昸㕢昲㥣晤昶㠴搷㘷㜹㔶㔳ㅥㅡ㈱㐶㐹㠳㘹戹攴昲㌱收㙣ㄵ㕡㤸㍢ㄵ挴㔰㠲㈹㘸愴㤴㘶㈱昸㈵㘱攱㘰扤挴ㅡ〲㌸㜳㈷搰㜶ㅥ㐷㐶昵㐴慦搴散愰㜰㘶㌶摢㠵愱挹㌱摢㈵㝢搲㤸㔱㤴搵换㡢㠵敤㐸㡦散昱戲㌹户〳㉤摤㕣㉡㡥㡦㥤捣㜲㔸㤶敥〶〸㐳攲㉥捣攲㘳敦ㄳ㙤戴愶〳ㅣ㥢攱攱㔸㤲愵㤱愲㐵戹攴㙣㐵㘱捦攱㐷㠲敥挳㑦㙡愶戴〴ㄵ搰攳搱㠲愹昰戵攴㈱愱愱㤲㉤㝡㝤㔲㈲㤰㜶㙢晥攲㘲㘹晦㐸戱戸㥦昳㘹㡥挴摣㔱摢昶愸㉢㌷〷戶㠱搸〰㑡㌵㌴㔴愸扢ㄱ愵㥡㕡戶戱〵愰戵㈷㤷㙢て㑢㜴㡤㝥㤰ㅡ愰戵ㅢ㕢㠱慣愱攲搰扥搱㜱㘸愰㘲摦戰㕤户㝤㐷㈱㕤昴搰㡣㜶ㅣㄷ㙥ㄶ㘴㔸㈰敤㔶挱捡㑤扡㔹户㘳㈲攷㑥愸㑦㐲㌴搴㘲ぢ㍦扦晣搶㠷㥥㔹扣晤㠳摦扥㘱搹晤㍦昹摣㑢搴㈷㠲㠴ㅡ攵㤹㕡戱㈸昰摢㠰愸㡦㠳㡤㕢づ昰捡愰㜷㈰慥㜷ㄲ散〲挰挶愱㌹ㄴ搸㌷〶晤愸愲㘶捤ㄵ愸㠷〸昶〰㈸慡搷㘲〳㕣〴㈴っ敡晤㈸晦㉥㍣㌲愸㔴挵愵㈴㄰捡戵敡㑢㐰㑤改ㄹ搲ㄴ㤵㜶づ慣愶㈰㌵㐵愷㈹㌶㜵ぢ㡡愹㉢㠰㜷〶〹㌵晡㍤㔵㜵ㄱ㐰㥡昹て㠳慤扥〰㙣搶攱㄰散〵㠸〸㈰敢㐷ㄵ搵㝤ㄱ挰㍥㌲敤〷㔰㘷〱㠸〰㜲㐰挲愰㙥㐴ㅤ㜷攱ㄱ〱搰㍥愸ㄵ挰ㄸ愸㈹㍤㐳㥡㙡〷㐷㍤〱㕣㡦㠲敢ち攰扡㈰愱挶攸愰㉤㈱〲㤸〴愲慥〵㕢㝤〱㕣㠱㘴㝤㈵挱敢〱㈲〲戸捡㡦㉡摡㈳㈲㠰慢㠱攸㙢〰ㄴ㡤ㄲㄱ挰ㅢ㠱㠴㐱扤ㅥ㜵摣㠵㐷〴㐰〳愶㔶〰搷㠲㥡搲㌳愴㈹㥡㍡昵〴攰愲攰扡〲㈸〵〹㌵㔶搱㔲㤴㌴㠳〶㕢㘱㠸搰挴慣搰㘰㕢㥣㑤搹㥣㘷㤷㐴㐹㘹㜳昰攳晢㈳㈴摥㑡挵慣㘴愵㝤㑢㝦㠱搳ぢ摤っづ㄰㙦㜲㑡㕢慤搱つ㝤搵改㉦ㅡ昰㈹愷〱㡢晥㕢愱〵捦愰㘱㘲搲㔴改挰㌳㌳㐷㈶ㄱ㤵扦扡攷㤵㑣愹づ㤴㕣㌹挹挸㕦㝤戸㡡㤷愷捣ㅦ㥤㠴攴敥㥣㕥㌳收㘴慦㥤愴捣㌴慤ㄶ晡ㄷㅤ扥㥥ㅦ搹搷攱摦っ挱改户㄰摣㐰㜰㠸攰㐶〰㤵挳㘶挴㙤㤶捡挶摦攱昹㄰㑣晦挷㘴㍦㝣㉢㜹晥㠹攰㙤〰㤱㙤昶㈶㐴㡤户〳戴㠵摥㤹㜶㝦㡡愵㘲㙡ㄹ挹㜸昴㍢〸づ〳戴摣っ戰㝤㡢㥤㠳㍤㜸戲㕣挳〹晡㌱㘶搶㘰㌱㝦戸㈹扦㌰㍦㌸㔹㐸㡦㤶㡡〵㜸搰愹㔸昷愴攱㕢㜵㤵㘵攴〷㡡扤攳㥥㤱摦㤲挵㑦㑢㝥户㍤㘶㕢㕥㉦散㝤㘸敤〳昰㌸㠹㑥摥㥦㤹昸晦搴搹㘳㌴慣攰㑡㤹㔲摢㔵昵敡昵戵攷㐰扣ㅤ㝤㐵昸改㙤㜹㠷㐰戱ㅢ〶散慦㔳㔰㈹㡦改㜷愲㜵户晣敡〳ㄷ㥥㝤昳㐷㥥ぢ㝥慦挲㉣㤴愰㤷㈳戱昶㈴扥つ搴搴㑣㘹㡡㡥慤昲㐹㙣扣ㄷ戱〶㑣〳㕦ㅦ㝢㉤㡡慥㝢ㅡ㕦ㅣ㈴搴昸挱㍡㤱㕦搴㤱て〰㔱㝢挰㔶㕦ㅤ昹㄰㤲昵㠷〹㙥〷㠸慣㤳㡦晡㔱搵㠵㕦㔹ㄳㅦ㈳搳挷〱ㄴ摤㘴愲㡥摣〱㈴っ㙡〰㜵摣㠵㐷㤶摦㑡㤰㙢㠵㜰㈷愸㈹㍤㐳㥡愲昳慤㉣㠴㠸㐲扡〱〵搷ㄵ㐰㑦㤰㔰敤愷㑢㥣㡦㤲㡥挳扦㐲晢㐸㍢ㄷ㘵敤㠳㌴〸攷㌸㜸㈳搱㍢敥㝡㐵戱㕥㕢㥤扥攲昶愲搷㤷㜵挷㜲搶攴㝣㈷㐰㉥ㅥ戵ぢ昰㉤㤵攰㘲慡愲ㄵ挷挶散㡣㜶〶㡢攳愵戴摤摦㜷㉡昸㥥搰㍦っ㥤戸㥤攲ち攱挴摣㈹㔸捥ち戳〴㈱㤶愰ㄳ愴摡㉡㡥㥣㤸㔳捡㤹〹挶戶㈹㠹づ㘵扤㥣摤散㐸扡攰㐹〷㔲㠴挳㉥搳攴っ㡤挲㕡散㙢㜵㌶㤷戲㤹㕣戶㘰㜳㌰愰昰昱㌵捦㠰扤ㄷ捥戹㥤㐵摡㙣挵㐲慢㌳㔴戲ち敥ㄸ晤っ改挹㜹ㄵ㌱搹晣ㄲ捥㠶㙣挱㐵㌵㌲㡡挴摢㥣挱搱攲㐱扣慥ㅣ捦ㄷ㌶㕢㘳敥㈹㌱㉡㕣㉤㝥㤰愱㔱㜱ㄵ㡦慢㘴㍣㜹愲攳㘳㝣づ愵㉤〸摥㜹戴㘳愲㝡愵散挸㌸㈵㈶戵㜰敤㌵ㄲ挸㈰挶ㄲ昴㘱捤愰昵㔰昷〹㝣愶昴〷戲戱ㄵ㉦㌰敡扡愶捡㉦㠱愹敦攸捦㌳捦ㄷ〰戶㙥摥搳㍦攵㈹㝦㕥㉦㙣ㄳ昴扡㔵㥦㈵搵㔳慦散㤸ㄴ摢摣㥦㐳愴㜱㑡㘱㘹㘲㉡㌰㔶㍤㉦㔳㡥昰㜰㡡捥㤹㐲㌷挱户搵攲っ㔸㈳㜶づ㕡㐳摥昲收昸ㄱ㙡㠰㜹㉢攷〶㘹扤挵㝣摥攲㥣攳㝣㤵ㄷ㔹㐹愷㘷摣㉢攲㜵㥦㜶〰㘴㘲〶㈴㙢〲㈴㙢㐲㐸㉤捥㙥扡敡〵㘷㔹挵扤㔶㈹敢㡤收戳改㈴㈳㜴愷㥦ㄲ㤳ㄵㅢ㠸㥣改㤰㍥㐳戸㤹㔴敢㌲晥愹㡥攱敥㠰㘶㐵搱㜱昸㌱愵攳捡挰㥦㍡㐱㑦㉥戶ㅥ㌹㔱昴㍤㈸㉤㐱㑦㈹昷㈲〹㐷攵搰〱㝡昴㉡㔰㘴㜷㔲敢挸㠰㐷㝦㌱㐰ㄸ㘹愴㉦㜴㐶㌷ㅦ摦搱愵〶㡡㔶㘶ㄳ散捤㘲愹㈹戸㘰㤰挴搰㜲慦㈹㤹㜴扣昶挲㤷㡦㜷〴〷戲ㄹ扢㤴㈴㘱㄰晡㔹㈳㕤戶㠶㍦㠶㤴㑤㉣㤱㘸㑥搶慢慢㍦㉣㙢㐹攰捥㡡摥愰攸慦㈹晦㤹㕤ㄷ慣㐷愳搰㉤㌹愳敥〵慡敦〳㔰愴戲㍦㔵っ昷㤳攱㑢〰㠹㙥㠰敡戱愹昴㠱挲㔳慡挱搴㈸慦收改㥤㑤挲㤳㈹㙥摤㠴㜴愴㌹攲㡥㌵㝣㑦㙣㌲㝣摦㙦っ㘲㤶摢㤹㤴扦挱㔲㍢攵㜰挴攳㡤ㄸ㙡愳摡ㄱ㔰㔳㉤ち换て摡攲愷㔵散㤷昱㘵㠰戹㕣㉣㈸㝦㜸敡攵㌷摤㘳㌸攲㥦挳㡦㠴㔴㑡㍦㐰㈴愵晡〰挳敥㜳㔶〶昲㜹㄰愸晥㉦〰㐵㔷ㅣ戵〰㑥ㄴ㤹ㄴ搰昰㜷㈰挶㜳㉢㘶㝣ㄵ攰㤸昷㐹戵ㄳ摣攲敦晦ㅡ㄰戵ぢ㠰㕢㔰㜹㑡㍥〴㝣昶㈹㐹ㅦ㥦㑣挹㠷〳㠴ㄱ㐵㐷㕦搸て愰㘱㍦ㅥ〱慡扦〱愰攸〴慣挳昰㑤㌲㝣㡢っ昴ぢ㜶攳㌱扥つ搰ㅣ捡㤰㙦收敢㐸敦扢攰㠱昴㉥〱っぢ攵昹ㅣ㐸敦㔱愰晡㝢〰㡡㝥扣㙡改搹愰昹搲晢㍥戰㐵搸扥戲昹昱㝣㍢つ㘳扣捡㥦昵戴㔱づ㜲㠹ㄴ㝦〰㐴敤〵愸㤰攲攳㈰捣㉥㐵㍡ち㐵㡡㍦っ㄰㤱攲㍥㐴挲晥〰つ晢㜳〴愸㝥〲㐰敤〷愸挳昰㈴ㄹ㥥㈲〳㥤㡢摤㜸㡣ㅦ〱㤴愵挸㍢〷㜵愴昸ㄳ昰㐰㡡㘳㠰㘱愱〶㈹晥ㅡ晤㈹㔰晤㌳〰㌵〹㔰㉤挵㉢㐰昳愵昸㌴戰㘳㥦㠳㔷㠲㕢愴昷っ㄰昵㝡㠰ち改晤〲㠴搹愵㐷㉦愳㐸敦㤷〱㈲搲扢ㅡ㤱戰ㅦ㐰挳㝥ㅣ〵慡㝦〵愰慥〱愸挳昰㙢㌲晣㌷ㄹ摥〸搰㡤挷昸つ㐰㔹㝡扣㔱㔱㐷㝡扦〵て愴㜷㉤㘰㔸㘸㘴〵晦づ㘴晤㉣㐰攲捤〰㌳ㅣ昳㌰㡦㈲摥愱㌹㘰㌶ㅣ㘸㍥ㅥ㑥㘰㉥㠲㑤㔹て㝢㐹㡢〳〰㔴摣㌸ぢ攵㘴㡥㘴㕡㕥㔶昹捦慡㑤慡戰〱捥慣㑤㡦ㅡ〵㑢敡㈴晢收㐲挴㑡㤸㡤㐹捣㠶㍡㙤㍣㤵散〸攵㥢昵㠱㈹愱捥㥥摥〹ㄶ㤱㍢㌵挱攷㘱㜵挸ㅣ㡡改晦㐵㈹㤸扣摣捣昵敦㠱搲〸㜹ぢ㝥㘷㥥㈲ㄱ㥦㈰て㥡ㄴつㄱ㥦搶ㅡ㌸㥤晢昱ㅥ㈸㘳愷㠲ㄸ昴戴㌹〱扡㘳摣慢㐸戱㈶收〷㈹㜸攷戴愳〰敤㍡㙤㤵㌲愷㠸㙡㠶扥昹㈶㠴㘸㔹㈷㘸摥愱㄰㠶㠸㐲〵㠳晤て愰㔰搶㌷攰昷㜸㕣慡㙤攰㙦愵戸换㥥搶㈴㘳摢㙣慢㈰愳㌰攸㘵晡散〳㘲㙢敦戴㘱㈸攳㌲㘰捥㥥㉦ㄹ捡㔱㔱㐳戴搳㌳攲挲㙥昳愸㤳〷㤸㉣㜴敤散戶㜳ㄶ㕦敤㐱㠵づ戰㥤㘹て㉦㄰捡〵昰昲挷愹㌳㐲㤰㐸㘳㌰㑡㑡挶挹㤸㘱昲㔶㜶㠲㙢攸〴㐷ㄵ㝢扣㈳攱ㄷ敢搵摢㙦㘲㜸晦晡㔸㠸〴搶晣㈱ㄴ㍦㠳㈵㠸扤㌶敡晦收㑡㥡ㅦ扥㤶昱㜷㌸搹扣㕡㐲ㅡ捤挵㔶摡昵㈵て㌷愴㜸〱慥㡤㑢㈷〷㝤摡换攲㡡㕦㙥㜲㡥搳㕦㐸攷挶㌳戶㤸㔵攱㥥㉤搶搵㈹㌱㕥㜲挹搹ㅦ慢ㄹ攴ㄲ〸愵ㅦ㌷㥤挳ㅢ㌳㈷敥㕣搱㝦㠴㔸㘵戳㐳ㄹ㈹㑤愵㤷敢敥㐶晣㥥搰换㠶㜹㔳慦捡攴㝡㉤戶戶ㅡㄲ昷㌴㝡㡣换敦㉢㘴挵㐵搸〶㡡〳㐵㍡㘷㈲愴㉤㔹㥦㜴㑡㡣ㄳ㠴攳㙦㝣㠶〱攳昲〴㔷〸ぢ挱慥㈷㍦戰㈲㠳摦昵㤴㍦㐶㐰昱㙤㠲愸㙣攲挱ㄵつ㡡㑥㤴㌸㐱挰挲㜷つ愲㥤搱ち㔲㙦㐳捣搷捥晣昱搴つ愰捥慥㥤摤㠴㙣㘰挴㈵㜸ㄶㄲ㐴搴㍢㠰㠴㝡ㄲ㔰㔴挸攵愷ㄳ㘰搰〶ㄹて搷㘷㘸㈲㐳ㄲ㈰昱㑥㌰㔴㙦㌴搳晡摥昱づ㈵㤶挸搳愰㑢收㘹搸㘲㤹ㅡ戸摤㠳㜷ぢ㌰㡥㡤收攴捤慣㕣愳搸〷ㅦ㜸㘰ㅤ昰㤸扡つ㈰㙣攰㍣攰㐱〳㔳慣扦ㄹ㐰㝤〰挴㙡㌵㤸㥥㘷㕦つ㙥〱换戱慢挱㜴㔶㡢愰㕢㔹昲敤㠸㔵愸挱㙤愰捥㉥攸㡦㈲ㅢㄸ㜱ㅤ㠶㠵〴ㄱ昵㌱㈰㘱㍦㠰㠶晤㤸ぢ〶㍤㡦㡣ㅦ慦捦㌰㥦っぢ挸㜰〷ㄸ扡昱ㄸ㉦㐰㙣㑡つ挶摤搲㍡㙡昰㘹攰㠱ㅡ㝣㈷㘰㔸㙢㐴つ㍥㥤㠵㥥挱㐲㍦て〶戲敡㠵㡣〱㤱ㄱ扡〷㐸戵㜵㕦攳㜹㤱昲ㅣ晡㘰〶扤挹ㅣ晣㕥㐴㘹敤晢ㄸ㠷ㄷ㝡て㘸昰㐱ㄴ㑢㤸㜵㡤搵㉦㈸换㜹捦㐳㝤捤ぢ慡慥㈰㑡㌶愶㝣〱㑦攲愹㍦搵㕥戳㉢攷㘷挳愷敥㈳㌱て㠳戱〸昴〵摢戲改㔲搱㉤㍡㕥晢㈰㥣扡敤扣搲〹㕢戱戳㈷昱〴㑡慣㕢㈷㍢搶㔸攰攷〲〷㜸挵㈹戵扦㔰㍣㔸㤰搶㈴㕣摥㙣㘵㙤扡愹㠹搵昰攰㤴戰ㄸ挲㌳改づ㘲㘶㝤㈶㔸㕡ㅢ捣㝢晤戴㤸㐹㥦ち㠳㐹〷ち㠳㐹㈷ち㐳㠲ㅥ㠷㘳昵㘸戰㙣㌵愲搲㉡愳散挶愶愶ㅡ〵戹挶ㄳ㐲㝦愴㕣㐰㌳っ㉥敢挴て搱攵㙡慤扡㝥愶㑡㠹㌲戳昴扡ㅤ㔰扦〴㈰㘵搲ㄹ挲挹㘲扣ㄴ搱戹扤ㅢ㠶㉢㍦扣㌰ㄶ㠳摣〲戲散昹扢㜱敦搴㔸〲捡ㅣ㔰㈲㥥㕦㤳摥ㄴ㤶愲捦㐶愲㝣愲㈰ㅦ㉢愸慦㠱〶㑡㑣㥦ぢ㐸㠴㑣敡㈱㠰㝢㠸㝣ぢㅤ攱㡣〰ㅥ㌳㤶㈱㝤摡㘱㔶摦〰ㅢ㠷扡㜲愸攸㈶㤱愱㕡㠱捣ㄸ㉡扡㐴ㄸ㑣扡㐵ㄸ捣㙦晡扦㌱昳㕢〱愲扥ぢ㠴挳愵ㅥ㐶㜱ㄴ㈵摢愵㍢〰昵㉢〰㔲收愳㠸㡢㐸㍡ㄱ慤㈳㤲㉥㤰㉢㐵戲ㄲ㤴㙡㤱㝣㉦㈸㐵慦㐲愲㝣づ㈱ㅦ㐶愸ㅦ戰㙡搶㜸ㅥ㈰ㄱㄱ挹攳㐰㐴㈴㕦㐲㠳捡㈲戹〰改搳㡢攴㍥戰搶㡡攴㠷㈸㐹㐴昲㑡㘴㠶㐸㡥㈰捥㘰㍥攱晦挶捣㈷㐳㠴㑥つ〶㐵㕦㠵㠸攴㡢㠱㐸攴昴㜸ㄵち搰敢〰㔲㈶摤ㄵ㈲㤲㔷㈳㕡㐷㈴敢㐱慥ㄴ㐹㌷㈸搵㈲昹㔹㔰㡡敥㐱愲㝣戵㈱摦㙦愸㘷搸〶㍣扡て㤰㠸㠸㠴摥ちㄱ挹㘷㈲㈲搱摣っ戸敥搵愷敢昶㥥㍥ぢ改晤ㄶ昰愱昷昴㑦㌰㤸昴㔱㌰㤸扦昶㝦㘳㈶㥤ㄲっ敡户〰搲晢㍢㠳摥戳ち扤ㄵ㔰扦〶㈰㘵晥づ㜱㌶㐹㜳㡤㘸慥〸捤㐵㘰搲〳㈱昴ㅤ㐲㈲挷㘲㠰〴慤搰敡昵ㄹ㜹昷㄰戱㝡㜱㕣挶捣㠸㉢㐲㔶晡㕣㘷搷戸㤵挳㥤挳ㅤ搰㠷㍤㤲㑥〵㉤慡搱户㑡㘶摤攴愴ぢ㝦㝤㈹㘷㔰戵っ㉡昷愸愰㙦戲戱㥤㤸㑥㤶㑡摣㡥ㄱ㍢戶㕡㌰㐲㤱戳㠵慤攳挸攱㔶㈵ㄲ愸扦晤ㅥ㌱昲攸㈱挰㌸㄰㍥㡡㜶慤㔰昷㄰〶㈱㐱ㅤ晣搸ㄵ㝥收㥣㍦攵挰攷慢㥡攵㌹搸㍥挷昰㘶散㈲攴㔵摣ㅤ㙢摡㈰㉦㌶㠴晡㕡昲㠰㠵摤㔱搴㈱㘵捤扣㉦戲㘶㡣㑢㐰㥤㝥ㅢ㜹㑦摤㠵㠴㠳摥㕦㐸慦〳㠲㠵㐴㔵㤲挱愴㍡㈹〸㜵㐷㐱愸㍦㌲戴㔱攳攳晥㑣㍦攷㐹つ㈶昵㐴㔹㘹摣㤲㌵㌷㘰捤㍤搷愴敡㈸昴换㐸㕡㠶㑡攵〳㈱㈵㡡ㅦ㘳㘹搰昱敦㑢㠷㡡㥦㐸攷㜰㐴㍡㔳㍢捡摢敢ち㠲敡㥦散㈸㝢㠱㐰㄰㔴昵ㄸ㑣慡㝢㠲㔰户ㄳ㠴晡ㅤ㠳愲摡㈶㍢捡㍦愳挸昲ㄱ㤳〵㔵敦〳㐸㤹搴摣愴摤㔵㍢ち㤵㌹愱ㄷ挸摢㠵戲攴㈳㈴㤳㙡㥤㌴攲㜲㈰慤つ〹㙡㈶ㄷ㑥敦㔷㡢ㅣ捤换㘱㝥㔶㝣戱戲ㄱ㕦愰㑣㜲㜲㌷攰㙤㤴晦づ愷㌱晥捡ㄳ㉢㡢㙢㥤〳捥㈷昱て攸敢昳㈸〷㍤㡡㉣㔰㤶㜸ㄶㅥ敤㠲摥搶づ㤰㐰慣㙡㘲ㅤ㠵昵㈵愱摢晦㐹〶扦㘶㜷ㅢ㤵ㅢ挹㜱愹㝡挹愱㥥挴攳㔷㔵㕦挶㤱ㅣ搷摤敤攷戸敥攱㙥㐵捤㠵㤶㐹昵㐵攷敢搱慤扡昷㑡慥ぢㄲ慡㙦㝡㥢搴㜵㘴戰㈶㠱戴㌶㈸敡㈶ㅣ㌰㜵㉤㜲㔰㑡搲戱㉢㐰㘹愳搶㜱㝣ㅤ愳㡡㌲㘳挷㕥摥扢攸改㈳攷㉤っ㐴㜳㜴扤愲晥㔱慦㘳搷㑣搷戱慢㠳㠴敡ㅢ摣㈶㌵ㄶ改搸㌵㐰搰㌱㙡ㄸ搲戱㌷㐴㍢昶㈶㔰摢愸㍢ㅣ㕦挷愸㘸捣搸㌱ㄹ戱㉢㥦ち㐶散敥㙥㐵㉤愲㕥挷㈶愷敢搸㐴㤰㔰㝤㌳摢愴摥㈱ㅤ扢ㅥ〸㍡㐶攵㐱㍡㜶㈰摡戱扦〷戵㡤㙡挱昱㜵㡣㍡挴散ㅤ扢敥㕦晣㡥つ㍣搸慤愸㑥搴敢搸攵搳㜵㙣㉣㐸愸扥㜱慤㜸扡攱ㅦ户㈲〱戹戱昰㌱㜹挴㐹㜷て〱搱㌷〲戴挶捤昰㠴㔳㜲攸㌰㑦㤹挲㍣㍣㘶㈴捦㕢挹摥愰㜸㉣㠸㠸昶㐵㐵昴㌶㔰ㄵ昷攲愹收扦㤷㐵㙤〵㔰昶㜴捤捦〴〹搵㔷搴㑣敥摥㔲改捤㐰㔰㈹户㘰愹㜴㈴㕡改㉤愰戶㜱㜳㍤扥㜱攱㑥㍣晢戸㘰㍣搰㜶搸戵㑦㜴㉢㙥捡㔳ㅤ敢〷搵敦搸愵搳㜵散㜵㐱㐲捤搵㌳㙥攳戳㕤㍤㡢㝣㑤㐹㌷㜹挲愱㔱摥散昸㘴搹㜹挵㕤㉡ㄶ㙤ぢ㉥㡡㤴昰㍤攳〰㉥㐴攱㝡〸㍥㑥て捣㌸㕣㤴愲㥢㈶扣㡡愰㈵挶捣㠶戳愳㠴扢〹㑤㑥扦ぢ㠷㝢㈶㠹敦戱㍣摣慥㉦㥣ち慡㈶㝣っ㡤㍣愱㌰㕤昹つ㘴扣慥㜹㑦扢扤摡㘱ㄵ㔱戲愷攴ㄱ㍡㕤攳扣㕦㜲㘲㡡愶昱ㅥ㡣㔷搹晦㤴㠹㕣㤹㙡㔴㤷㘰㡣㝤㉢散敡搸㜳搲㘸愸㡥晡㝤挸㈰㤷ㄳ㘵昹〱愴昴晢㐹愲㡦挷㝦㔷㤵攰挹㔶摤㌳㝡㕢㌶戱敢㔵㕦ㅡ㌶㌷戳扢㘱㔰㍣㔸㌸㠵㡣て戲㡣昰㉡㔷㘵扢㠶敡戶敢挳捣㜵㍢㐰〳㍥㠰㥡㙡摢㐷㐰㠹戴㑤昱㜰㘲晢挲愰戸攳㑢㡤ㅦ〳㜲㍡㕥敢㤷㕦改㔷搶扡扤㙥慤㜷㈰㤳昱〹㠰捡㕡㍦〹㑡戴㔶㥥ㅣㄵ戵㜲㍢㤶㕡敦〴㌲㑤㍦户搴慤昱搳㉣㥡㉢㜴慡㡦㥦㈱㘹㑡晥㡡摢㜹戴㌶昳〶㄰㘴户昹て㜲晥㈷挱㕤〰㈹挵㙤㔲戶㥤㙥搴挵〳晣㕣㤴㥢㠴ち㝥㘳㤸戰㍥㐸㔸㡡〴晤〵㔰ㄵ户㐹㘹晡摤㐰愶㉥㤲㡢㉢捡㡤慢㔷㠵慤㝥㝡攵ㄹ㔳戳收㡢攰㌵敥〵攰扤㕥㈵㑢㠰㌳攷㍥㔰愲㉤攷㉥换㤶て摤昴敦摤㝦㕣㜵㘹㡦攲昶㈸㤵㝤〹挸㌴㜲㍡㉦慣㌱ㄶ㥤愷㕦㐱㠶㉡㌹㍤㐸㔲㐴㑥摣㕥愳㜲㑡㜰㙥ㅦ昳捡〳敦㠹㕡㍦㕦㐵㕥挵㔵挳㌲昴搷〲㠴ㄱ挵㘹㉣㑢散敢愴㜲昶㤲慣ㅦち㄰㐶搴ㅤ㠰挲昳㌰愹㥣㙢㈴敢㐷〲㠴ㄱ挵㘹㈲㍣摦㈰㤵㌳㠴㘴晤捤〰㘱㐴㜱㌶挸攸㉦つ〶㤹戲㐹挶つ挵ㄹ㈲〹攷〶〹㜴㜵㈷昱ㄲ㥢戳㐶ㄲ捥〹ㄲ愸㡣改敦㠲摡挶戹搱㠲㔸搳搷攳ち摦㈲㍣愶㍥ㅢ㝦㑣摤ㅡ㍦ㅡ换㈱㈱愷ㅡ㘲㡡㜳㐰㥡昴㈸㄰㜵ㅦ〱㜳㝦て㤰ㄳ㠲㡦攲愸〹捦昷㤹捣〱挳㝦㑣晦㈰㐰ㄸ㔱㈲㍤㔲ㅦ㘳㌴〸㈶愵㈸㜳晣㜱㈰㌸㔱㐵㝥㐸㉣ㅦ昶㘴㌴㈹㐷攱㍡攲㜳㠹〴挹昵〴攲㘱㌰㈹㐹攱㝡搲攷ㄲㄹ㤲慢愲㐶捡㔲戸㝥㈴㕣㙤ㄴ挳挵攰㡡㑦愸昴㘵㤹换㉥㝢戶慤戱㝤㘱攳㙢扢㕢㙥㝡晣换㐷づ㍤昲扡㜵㍦晥挳攱挳㡦㍣㜹攸㠱㍦㝣㜶㘴摤㝤敦㝡搷㍤㕢㙦㜹攰挸㍣攷搶昸愷㥥ㅤ戸昵捡慥晤㔷㕥敥散㔹戶昹捡扦摡户慢㙢攷摣攵つつ㑤㑤攷捣扦晦昴㜳捤慢㉦晦㌷昵昹敦㥣㔶㔰㈲㌷㌶攳挷愸㠹㘱㌵ㅥ㤳昲㤳㘶晣〴㠸晥㈹㐰㙢㕣㠹昸㤰㕡搹㘲㡡㔱㔸㥦㈶㔷㠳ㄹ㜶㐷㔱㘶㌲慥ぢ㠲㜱摤㠰扣戰㝥ㄵ挵㈴〹昳㉢ㄳ捣㔰㕥㡡㈲ㄲ㡥㜹㤵ㅣ㡡㔲㤱㠴戹㤵〹㈶㕢捦㔶戴㌶㉡㌶㔹㜸捣㑡ㅥ挵㙥㐸㐲㕢㤰㘰戲㌳扦〶㔵戱敤㤲搴㕡㤵㠷愹㌲㜷㝥㐳㌶〱捣戴〷戱㌰㌴晦ㅦㄲ㜸㌶扣</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</si>
</sst>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0.0"/>
    <numFmt numFmtId="165" formatCode="0.000"/>
  </numFmts>
  <fonts count="4" x14ac:knownFonts="1">
    <font>
      <sz val="11"/>
      <color theme="1"/>
      <name val="Calibri"/>
      <family val="2"/>
      <scheme val="minor"/>
    </font>
    <font>
      <b/>
      <sz val="11"/>
      <color theme="1"/>
      <name val="Calibri"/>
      <family val="2"/>
      <scheme val="minor"/>
    </font>
    <font>
      <b/>
      <u/>
      <sz val="11"/>
      <color theme="1"/>
      <name val="Calibri"/>
      <family val="2"/>
      <scheme val="minor"/>
    </font>
    <font>
      <sz val="11"/>
      <color theme="1"/>
      <name val="Calibri"/>
      <family val="2"/>
      <scheme val="minor"/>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40">
    <xf numFmtId="0" fontId="0" fillId="0" borderId="0" xfId="0"/>
    <xf numFmtId="164" fontId="0" fillId="0" borderId="0" xfId="0" applyNumberFormat="1"/>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44" fontId="0" fillId="0" borderId="0" xfId="1" applyFont="1" applyBorder="1"/>
    <xf numFmtId="0" fontId="0" fillId="0" borderId="5" xfId="0" applyBorder="1"/>
    <xf numFmtId="165" fontId="0" fillId="0" borderId="0" xfId="0" applyNumberFormat="1" applyBorder="1"/>
    <xf numFmtId="2" fontId="0" fillId="0" borderId="0" xfId="0" applyNumberFormat="1" applyBorder="1"/>
    <xf numFmtId="164" fontId="0" fillId="0" borderId="0" xfId="0" applyNumberFormat="1" applyBorder="1"/>
    <xf numFmtId="0" fontId="0" fillId="0" borderId="6" xfId="0" applyBorder="1"/>
    <xf numFmtId="0" fontId="0" fillId="0" borderId="7" xfId="0" applyBorder="1"/>
    <xf numFmtId="44" fontId="0" fillId="0" borderId="7" xfId="1" applyFont="1" applyBorder="1"/>
    <xf numFmtId="164" fontId="0" fillId="0" borderId="7" xfId="0" applyNumberFormat="1" applyBorder="1"/>
    <xf numFmtId="0" fontId="0" fillId="0" borderId="8" xfId="0" applyBorder="1"/>
    <xf numFmtId="44" fontId="0" fillId="0" borderId="5" xfId="1" applyFont="1" applyBorder="1"/>
    <xf numFmtId="0" fontId="2" fillId="0" borderId="1" xfId="0" applyFont="1" applyBorder="1"/>
    <xf numFmtId="0" fontId="2" fillId="0" borderId="6" xfId="0" applyFont="1" applyBorder="1"/>
    <xf numFmtId="0" fontId="0" fillId="0" borderId="9" xfId="0" applyBorder="1"/>
    <xf numFmtId="0" fontId="2" fillId="0" borderId="4" xfId="0" applyFont="1" applyBorder="1"/>
    <xf numFmtId="0" fontId="1" fillId="0" borderId="1" xfId="0" applyFont="1" applyBorder="1"/>
    <xf numFmtId="0" fontId="0" fillId="0" borderId="4" xfId="0" applyFont="1" applyBorder="1"/>
    <xf numFmtId="1" fontId="0" fillId="0" borderId="0" xfId="0" applyNumberFormat="1" applyBorder="1"/>
    <xf numFmtId="1" fontId="0" fillId="0" borderId="7" xfId="0" applyNumberFormat="1" applyBorder="1"/>
    <xf numFmtId="44" fontId="0" fillId="0" borderId="8" xfId="1" applyFont="1" applyBorder="1"/>
    <xf numFmtId="0" fontId="1" fillId="0" borderId="0" xfId="0" applyFont="1"/>
    <xf numFmtId="0" fontId="0" fillId="0" borderId="0" xfId="0" quotePrefix="1"/>
    <xf numFmtId="0" fontId="0" fillId="2" borderId="8" xfId="0" applyFill="1" applyBorder="1"/>
    <xf numFmtId="44" fontId="0" fillId="3" borderId="5" xfId="1" applyFont="1" applyFill="1" applyBorder="1"/>
    <xf numFmtId="0" fontId="0" fillId="0" borderId="0" xfId="1" applyNumberFormat="1" applyFont="1" applyFill="1" applyBorder="1"/>
    <xf numFmtId="0" fontId="0" fillId="0" borderId="10" xfId="0" applyBorder="1"/>
    <xf numFmtId="0" fontId="0" fillId="0" borderId="4" xfId="0" applyFill="1" applyBorder="1"/>
    <xf numFmtId="44" fontId="0" fillId="0" borderId="11" xfId="1" applyFont="1" applyBorder="1"/>
    <xf numFmtId="0" fontId="0" fillId="0" borderId="5" xfId="0" applyFill="1" applyBorder="1"/>
    <xf numFmtId="0" fontId="0" fillId="0" borderId="8" xfId="0" applyFill="1" applyBorder="1"/>
    <xf numFmtId="44" fontId="0" fillId="2" borderId="5" xfId="1" applyFont="1" applyFill="1" applyBorder="1"/>
    <xf numFmtId="44" fontId="0" fillId="2" borderId="8" xfId="1" applyFont="1" applyFill="1" applyBorder="1"/>
    <xf numFmtId="44" fontId="0" fillId="2" borderId="0" xfId="1" applyFont="1" applyFill="1" applyBorder="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1"/>
  <sheetViews>
    <sheetView workbookViewId="0"/>
  </sheetViews>
  <sheetFormatPr defaultRowHeight="15" x14ac:dyDescent="0.25"/>
  <cols>
    <col min="1" max="2" width="36.7109375" customWidth="1"/>
  </cols>
  <sheetData>
    <row r="1" spans="1:16" x14ac:dyDescent="0.25">
      <c r="A1" s="27" t="s">
        <v>43</v>
      </c>
    </row>
    <row r="2" spans="1:16" x14ac:dyDescent="0.25">
      <c r="P2">
        <f ca="1">_xll.CB.RecalcCounterFN()</f>
        <v>0</v>
      </c>
    </row>
    <row r="3" spans="1:16" x14ac:dyDescent="0.25">
      <c r="A3" t="s">
        <v>44</v>
      </c>
      <c r="B3" t="s">
        <v>45</v>
      </c>
      <c r="C3">
        <v>0</v>
      </c>
    </row>
    <row r="4" spans="1:16" x14ac:dyDescent="0.25">
      <c r="A4" t="s">
        <v>46</v>
      </c>
    </row>
    <row r="5" spans="1:16" x14ac:dyDescent="0.25">
      <c r="A5" t="s">
        <v>47</v>
      </c>
    </row>
    <row r="7" spans="1:16" x14ac:dyDescent="0.25">
      <c r="A7" s="27" t="s">
        <v>48</v>
      </c>
      <c r="B7" t="s">
        <v>49</v>
      </c>
    </row>
    <row r="8" spans="1:16" x14ac:dyDescent="0.25">
      <c r="B8">
        <v>2</v>
      </c>
    </row>
    <row r="10" spans="1:16" x14ac:dyDescent="0.25">
      <c r="A10" t="s">
        <v>50</v>
      </c>
    </row>
    <row r="11" spans="1:16" x14ac:dyDescent="0.25">
      <c r="A11" t="e">
        <f>CB_DATA_!#REF!</f>
        <v>#REF!</v>
      </c>
      <c r="B11" t="e">
        <f>Sheet1!#REF!</f>
        <v>#REF!</v>
      </c>
    </row>
    <row r="13" spans="1:16" x14ac:dyDescent="0.25">
      <c r="A13" t="s">
        <v>51</v>
      </c>
    </row>
    <row r="14" spans="1:16" x14ac:dyDescent="0.25">
      <c r="A14" t="s">
        <v>55</v>
      </c>
      <c r="B14" t="s">
        <v>58</v>
      </c>
    </row>
    <row r="16" spans="1:16" x14ac:dyDescent="0.25">
      <c r="A16" t="s">
        <v>52</v>
      </c>
    </row>
    <row r="19" spans="1:2" x14ac:dyDescent="0.25">
      <c r="A19" t="s">
        <v>53</v>
      </c>
    </row>
    <row r="20" spans="1:2" x14ac:dyDescent="0.25">
      <c r="A20">
        <v>28</v>
      </c>
      <c r="B20">
        <v>31</v>
      </c>
    </row>
    <row r="25" spans="1:2" x14ac:dyDescent="0.25">
      <c r="A25" s="27" t="s">
        <v>54</v>
      </c>
    </row>
    <row r="26" spans="1:2" x14ac:dyDescent="0.25">
      <c r="A26" s="28" t="s">
        <v>56</v>
      </c>
      <c r="B26" s="28" t="s">
        <v>59</v>
      </c>
    </row>
    <row r="27" spans="1:2" x14ac:dyDescent="0.25">
      <c r="A27" t="s">
        <v>96</v>
      </c>
      <c r="B27" t="s">
        <v>98</v>
      </c>
    </row>
    <row r="28" spans="1:2" x14ac:dyDescent="0.25">
      <c r="A28" s="28" t="s">
        <v>57</v>
      </c>
      <c r="B28" s="28" t="s">
        <v>57</v>
      </c>
    </row>
    <row r="29" spans="1:2" x14ac:dyDescent="0.25">
      <c r="B29" s="28" t="s">
        <v>56</v>
      </c>
    </row>
    <row r="30" spans="1:2" x14ac:dyDescent="0.25">
      <c r="B30" t="s">
        <v>97</v>
      </c>
    </row>
    <row r="31" spans="1:2" x14ac:dyDescent="0.25">
      <c r="B31" s="28" t="s">
        <v>57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N45"/>
  <sheetViews>
    <sheetView tabSelected="1" zoomScale="90" zoomScaleNormal="90" workbookViewId="0">
      <selection activeCell="H7" sqref="H7"/>
    </sheetView>
  </sheetViews>
  <sheetFormatPr defaultRowHeight="15" x14ac:dyDescent="0.25"/>
  <cols>
    <col min="3" max="3" width="25.7109375" customWidth="1"/>
    <col min="4" max="4" width="11" customWidth="1"/>
    <col min="5" max="5" width="12.140625" bestFit="1" customWidth="1"/>
    <col min="7" max="7" width="12.7109375" customWidth="1"/>
    <col min="8" max="8" width="14.28515625" customWidth="1"/>
    <col min="11" max="11" width="12.7109375" customWidth="1"/>
    <col min="13" max="14" width="12.140625" bestFit="1" customWidth="1"/>
  </cols>
  <sheetData>
    <row r="2" spans="1:13" x14ac:dyDescent="0.25">
      <c r="A2" s="18" t="s">
        <v>3</v>
      </c>
      <c r="B2" s="3"/>
      <c r="C2" s="4"/>
    </row>
    <row r="3" spans="1:13" x14ac:dyDescent="0.25">
      <c r="A3" s="5"/>
      <c r="B3" s="6">
        <v>0</v>
      </c>
      <c r="C3" s="8" t="s">
        <v>0</v>
      </c>
      <c r="F3" s="2" t="s">
        <v>41</v>
      </c>
      <c r="G3" s="3" t="s">
        <v>42</v>
      </c>
      <c r="H3" s="3" t="s">
        <v>32</v>
      </c>
      <c r="I3" s="3" t="s">
        <v>10</v>
      </c>
      <c r="J3" s="3" t="s">
        <v>9</v>
      </c>
      <c r="K3" s="3" t="s">
        <v>11</v>
      </c>
      <c r="L3" s="3" t="s">
        <v>12</v>
      </c>
      <c r="M3" s="4" t="s">
        <v>33</v>
      </c>
    </row>
    <row r="4" spans="1:13" x14ac:dyDescent="0.25">
      <c r="A4" s="5"/>
      <c r="B4" s="6">
        <v>1</v>
      </c>
      <c r="C4" s="8" t="s">
        <v>1</v>
      </c>
      <c r="F4" s="5">
        <v>1</v>
      </c>
      <c r="G4" s="6" t="s">
        <v>21</v>
      </c>
      <c r="H4" s="7">
        <v>12000</v>
      </c>
      <c r="I4" s="6">
        <f>Sheet3!F3</f>
        <v>3.2470361095146005E-3</v>
      </c>
      <c r="J4" s="6">
        <f t="shared" ref="J4:J9" si="0">1-K4-I4</f>
        <v>0.98675296389048539</v>
      </c>
      <c r="K4" s="6">
        <v>0.01</v>
      </c>
      <c r="L4" s="6">
        <v>0</v>
      </c>
      <c r="M4" s="17">
        <v>1000</v>
      </c>
    </row>
    <row r="5" spans="1:13" x14ac:dyDescent="0.25">
      <c r="A5" s="5"/>
      <c r="B5" s="6">
        <v>2</v>
      </c>
      <c r="C5" s="8" t="s">
        <v>2</v>
      </c>
      <c r="F5" s="5">
        <v>2</v>
      </c>
      <c r="G5" s="6" t="s">
        <v>22</v>
      </c>
      <c r="H5" s="7">
        <v>12000</v>
      </c>
      <c r="I5" s="6">
        <f>Sheet3!F4</f>
        <v>9.4956473738200264E-3</v>
      </c>
      <c r="J5" s="6">
        <f t="shared" si="0"/>
        <v>0.98050435262617996</v>
      </c>
      <c r="K5" s="6">
        <v>0.01</v>
      </c>
      <c r="L5" s="6">
        <v>0</v>
      </c>
      <c r="M5" s="17">
        <v>1000</v>
      </c>
    </row>
    <row r="6" spans="1:13" ht="15.75" thickBot="1" x14ac:dyDescent="0.3">
      <c r="A6" s="5"/>
      <c r="B6" s="6"/>
      <c r="C6" s="8"/>
      <c r="F6" s="5">
        <v>3</v>
      </c>
      <c r="G6" s="6" t="s">
        <v>23</v>
      </c>
      <c r="H6" s="7">
        <v>12000</v>
      </c>
      <c r="I6" s="6">
        <f>Sheet3!F5</f>
        <v>4.9010903778612391E-2</v>
      </c>
      <c r="J6" s="6">
        <f t="shared" si="0"/>
        <v>0.9409890962213876</v>
      </c>
      <c r="K6" s="6">
        <v>0.01</v>
      </c>
      <c r="L6" s="6">
        <v>0</v>
      </c>
      <c r="M6" s="17">
        <v>1000</v>
      </c>
    </row>
    <row r="7" spans="1:13" x14ac:dyDescent="0.25">
      <c r="A7" s="19" t="s">
        <v>4</v>
      </c>
      <c r="B7" s="20">
        <v>2</v>
      </c>
      <c r="C7" s="16" t="str">
        <f>IF(B7=B3,C3,IF(B7=B4,C4,C5))</f>
        <v>Pre-screen with Oncotype</v>
      </c>
      <c r="F7" s="5">
        <v>4</v>
      </c>
      <c r="G7" s="6" t="s">
        <v>18</v>
      </c>
      <c r="H7" s="39">
        <v>17000</v>
      </c>
      <c r="I7" s="6">
        <f>Sheet3!I3</f>
        <v>4.4896279461366095E-3</v>
      </c>
      <c r="J7" s="6">
        <f t="shared" si="0"/>
        <v>0.98551037205386338</v>
      </c>
      <c r="K7" s="6">
        <v>0.01</v>
      </c>
      <c r="L7" s="6">
        <v>0</v>
      </c>
      <c r="M7" s="17">
        <v>1000</v>
      </c>
    </row>
    <row r="8" spans="1:13" x14ac:dyDescent="0.25">
      <c r="F8" s="5">
        <v>5</v>
      </c>
      <c r="G8" s="6" t="s">
        <v>19</v>
      </c>
      <c r="H8" s="7">
        <f>H7</f>
        <v>17000</v>
      </c>
      <c r="I8" s="6">
        <f>Sheet3!I4</f>
        <v>1.1474742296019969E-2</v>
      </c>
      <c r="J8" s="6">
        <f t="shared" si="0"/>
        <v>0.97852525770398002</v>
      </c>
      <c r="K8" s="6">
        <v>0.01</v>
      </c>
      <c r="L8" s="6">
        <v>0</v>
      </c>
      <c r="M8" s="17">
        <v>1000</v>
      </c>
    </row>
    <row r="9" spans="1:13" x14ac:dyDescent="0.25">
      <c r="A9" s="18" t="s">
        <v>5</v>
      </c>
      <c r="B9" s="3"/>
      <c r="C9" s="3"/>
      <c r="D9" s="4" t="s">
        <v>30</v>
      </c>
      <c r="F9" s="5">
        <v>6</v>
      </c>
      <c r="G9" s="6" t="s">
        <v>20</v>
      </c>
      <c r="H9" s="7">
        <f>H7</f>
        <v>17000</v>
      </c>
      <c r="I9" s="6">
        <f>Sheet3!I5</f>
        <v>1.2589841721912909E-2</v>
      </c>
      <c r="J9" s="6">
        <f t="shared" si="0"/>
        <v>0.97741015827808708</v>
      </c>
      <c r="K9" s="6">
        <v>0.01</v>
      </c>
      <c r="L9" s="6">
        <v>0</v>
      </c>
      <c r="M9" s="17">
        <v>1000</v>
      </c>
    </row>
    <row r="10" spans="1:13" x14ac:dyDescent="0.25">
      <c r="A10" s="5"/>
      <c r="B10" s="6">
        <v>1</v>
      </c>
      <c r="C10" s="6" t="s">
        <v>6</v>
      </c>
      <c r="D10" s="8">
        <v>0.54</v>
      </c>
      <c r="F10" s="5">
        <v>7</v>
      </c>
      <c r="G10" s="6" t="s">
        <v>10</v>
      </c>
      <c r="H10" s="7">
        <v>50000</v>
      </c>
      <c r="I10" s="6">
        <v>0</v>
      </c>
      <c r="J10" s="9">
        <v>0.65300000000000002</v>
      </c>
      <c r="K10" s="6">
        <v>0.34699999999999998</v>
      </c>
      <c r="L10" s="6">
        <v>0</v>
      </c>
      <c r="M10" s="37">
        <v>50000</v>
      </c>
    </row>
    <row r="11" spans="1:13" x14ac:dyDescent="0.25">
      <c r="A11" s="5"/>
      <c r="B11" s="6">
        <v>2</v>
      </c>
      <c r="C11" s="6" t="s">
        <v>7</v>
      </c>
      <c r="D11" s="8">
        <v>0.21</v>
      </c>
      <c r="F11" s="5">
        <v>8</v>
      </c>
      <c r="G11" s="6" t="s">
        <v>9</v>
      </c>
      <c r="H11" s="7">
        <v>5000</v>
      </c>
      <c r="I11" s="6">
        <v>0</v>
      </c>
      <c r="J11" s="9">
        <v>0.65300000000000002</v>
      </c>
      <c r="K11" s="6">
        <v>0.34699999999999998</v>
      </c>
      <c r="L11" s="6">
        <v>0</v>
      </c>
      <c r="M11" s="17">
        <v>5000</v>
      </c>
    </row>
    <row r="12" spans="1:13" x14ac:dyDescent="0.25">
      <c r="A12" s="5"/>
      <c r="B12" s="6">
        <v>3</v>
      </c>
      <c r="C12" s="6" t="s">
        <v>8</v>
      </c>
      <c r="D12" s="8">
        <v>0.25</v>
      </c>
      <c r="F12" s="5">
        <v>9</v>
      </c>
      <c r="G12" s="6" t="s">
        <v>11</v>
      </c>
      <c r="H12" s="7">
        <v>35000</v>
      </c>
      <c r="I12" s="6">
        <v>0</v>
      </c>
      <c r="J12" s="11">
        <v>0</v>
      </c>
      <c r="K12" s="6">
        <v>0</v>
      </c>
      <c r="L12" s="6">
        <v>1</v>
      </c>
      <c r="M12" s="17">
        <v>35000</v>
      </c>
    </row>
    <row r="13" spans="1:13" x14ac:dyDescent="0.25">
      <c r="A13" s="21" t="s">
        <v>31</v>
      </c>
      <c r="B13" s="6"/>
      <c r="C13" s="6"/>
      <c r="D13" s="8"/>
      <c r="F13" s="12">
        <v>10</v>
      </c>
      <c r="G13" s="13" t="s">
        <v>12</v>
      </c>
      <c r="H13" s="14">
        <v>0</v>
      </c>
      <c r="I13" s="13">
        <v>0</v>
      </c>
      <c r="J13" s="15">
        <v>0</v>
      </c>
      <c r="K13" s="13">
        <v>0</v>
      </c>
      <c r="L13" s="13">
        <v>1</v>
      </c>
      <c r="M13" s="26">
        <v>0</v>
      </c>
    </row>
    <row r="14" spans="1:13" x14ac:dyDescent="0.25">
      <c r="A14" s="12"/>
      <c r="B14" s="13">
        <f>IF(D14&lt;D11,B11,IF(D14&gt;0.46,B10,B12))</f>
        <v>2</v>
      </c>
      <c r="C14" s="13" t="str">
        <f>IF(D14&lt;D11,C11,IF(D14&gt;0.46,C10,C12))</f>
        <v>Moderate</v>
      </c>
      <c r="D14" s="29">
        <v>0.14260289640296386</v>
      </c>
      <c r="I14" s="1"/>
    </row>
    <row r="15" spans="1:13" x14ac:dyDescent="0.25">
      <c r="G15" s="18" t="s">
        <v>40</v>
      </c>
      <c r="H15" s="4"/>
      <c r="I15" s="1"/>
    </row>
    <row r="16" spans="1:13" x14ac:dyDescent="0.25">
      <c r="B16" s="22" t="s">
        <v>13</v>
      </c>
      <c r="C16" s="3"/>
      <c r="D16" s="3" t="s">
        <v>24</v>
      </c>
      <c r="E16" s="4" t="s">
        <v>25</v>
      </c>
      <c r="G16" s="5" t="s">
        <v>87</v>
      </c>
      <c r="H16" s="35">
        <f ca="1">COUNTIF(B26:B35,7)</f>
        <v>0</v>
      </c>
      <c r="I16" s="1"/>
    </row>
    <row r="17" spans="1:14" x14ac:dyDescent="0.25">
      <c r="B17" s="23">
        <v>0</v>
      </c>
      <c r="C17" s="6" t="s">
        <v>14</v>
      </c>
      <c r="D17" s="6"/>
      <c r="E17" s="17">
        <v>0</v>
      </c>
      <c r="G17" s="33" t="s">
        <v>88</v>
      </c>
      <c r="H17" s="8"/>
      <c r="I17" s="1"/>
    </row>
    <row r="18" spans="1:14" x14ac:dyDescent="0.25">
      <c r="B18" s="5">
        <v>1</v>
      </c>
      <c r="C18" s="6" t="s">
        <v>15</v>
      </c>
      <c r="D18" s="6">
        <v>0.35</v>
      </c>
      <c r="E18" s="17">
        <v>2400</v>
      </c>
      <c r="G18" s="5" t="s">
        <v>36</v>
      </c>
      <c r="H18" s="35">
        <f ca="1">IF(B35=10,0,1)</f>
        <v>1</v>
      </c>
      <c r="I18" s="1"/>
    </row>
    <row r="19" spans="1:14" x14ac:dyDescent="0.25">
      <c r="B19" s="5">
        <v>2</v>
      </c>
      <c r="C19" s="6" t="s">
        <v>7</v>
      </c>
      <c r="D19" s="6">
        <v>0.6</v>
      </c>
      <c r="E19" s="37">
        <v>15000</v>
      </c>
      <c r="G19" s="5" t="s">
        <v>37</v>
      </c>
      <c r="H19" s="8"/>
      <c r="I19" s="1"/>
    </row>
    <row r="20" spans="1:14" x14ac:dyDescent="0.25">
      <c r="B20" s="12">
        <v>3</v>
      </c>
      <c r="C20" s="13" t="s">
        <v>16</v>
      </c>
      <c r="D20" s="13">
        <v>0.05</v>
      </c>
      <c r="E20" s="38">
        <v>39000</v>
      </c>
      <c r="G20" s="5"/>
      <c r="H20" s="8"/>
      <c r="I20" s="1"/>
    </row>
    <row r="21" spans="1:14" x14ac:dyDescent="0.25">
      <c r="G21" s="5" t="s">
        <v>38</v>
      </c>
      <c r="H21" s="30">
        <f ca="1">SUM(N26:N35)</f>
        <v>41000</v>
      </c>
      <c r="I21" s="1"/>
    </row>
    <row r="22" spans="1:14" x14ac:dyDescent="0.25">
      <c r="C22" s="32" t="s">
        <v>85</v>
      </c>
      <c r="D22" s="34">
        <v>0</v>
      </c>
      <c r="G22" s="5"/>
      <c r="H22" s="8"/>
      <c r="I22" s="1"/>
    </row>
    <row r="23" spans="1:14" x14ac:dyDescent="0.25">
      <c r="G23" s="12" t="s">
        <v>39</v>
      </c>
      <c r="H23" s="36">
        <f ca="1">10-COUNTIF(B26:B35,10)</f>
        <v>10</v>
      </c>
      <c r="I23" s="1"/>
    </row>
    <row r="24" spans="1:14" x14ac:dyDescent="0.25">
      <c r="I24" s="1"/>
    </row>
    <row r="25" spans="1:14" x14ac:dyDescent="0.25">
      <c r="A25" s="2" t="s">
        <v>27</v>
      </c>
      <c r="B25" s="3" t="s">
        <v>28</v>
      </c>
      <c r="C25" s="3" t="s">
        <v>28</v>
      </c>
      <c r="D25" s="3" t="s">
        <v>86</v>
      </c>
      <c r="E25" s="3" t="s">
        <v>25</v>
      </c>
      <c r="F25" s="3" t="s">
        <v>26</v>
      </c>
      <c r="G25" s="3" t="s">
        <v>29</v>
      </c>
      <c r="H25" s="3" t="s">
        <v>25</v>
      </c>
      <c r="I25" s="3" t="s">
        <v>26</v>
      </c>
      <c r="J25" s="3" t="s">
        <v>17</v>
      </c>
      <c r="K25" s="3" t="s">
        <v>9</v>
      </c>
      <c r="L25" s="3" t="s">
        <v>11</v>
      </c>
      <c r="M25" s="3" t="s">
        <v>34</v>
      </c>
      <c r="N25" s="4" t="s">
        <v>35</v>
      </c>
    </row>
    <row r="26" spans="1:14" x14ac:dyDescent="0.25">
      <c r="A26" s="5">
        <v>1</v>
      </c>
      <c r="B26" s="6">
        <f>IF(B7=0,(((B14=1)*(1))+(B14=2)*(2)+(B14=3)*(3)),IF(B7=1,(((B14=1)*(4)+(B14=2)*(5)+(B14=3)*(6))),IF(B7=2,(((B14=1)*(1)+(B14=2)*(5)+(B14=3)*(6))))))</f>
        <v>5</v>
      </c>
      <c r="C26" s="6" t="str">
        <f>VLOOKUP(B26,$F$4:$G$13,2)</f>
        <v>Chemo/Mod</v>
      </c>
      <c r="D26" s="7">
        <f>IF(B7=2,D22,0)</f>
        <v>0</v>
      </c>
      <c r="E26" s="7">
        <f>VLOOKUP(B26,F4:H9,3)</f>
        <v>17000</v>
      </c>
      <c r="F26" s="6">
        <f ca="1">RAND()</f>
        <v>0.25180580930379459</v>
      </c>
      <c r="G26" s="6">
        <f ca="1">IF(B26&lt;4,0,IF(B26&gt;3,(((F26&lt;0.65)*(2)+(F26&lt;0.05)*(3)+(F26&gt;0.65)*(1))),1))</f>
        <v>2</v>
      </c>
      <c r="H26" s="7">
        <f ca="1">VLOOKUP(G26,B17:E20,4)</f>
        <v>15000</v>
      </c>
      <c r="I26" s="6">
        <f ca="1">RAND()</f>
        <v>0.18123929072966638</v>
      </c>
      <c r="J26" s="6">
        <f>VLOOKUP($B26,$F$4:$L$13,4)</f>
        <v>1.1474742296019969E-2</v>
      </c>
      <c r="K26" s="6">
        <f>VLOOKUP($B26,$F$4:$L$13,5)</f>
        <v>0.97852525770398002</v>
      </c>
      <c r="L26" s="6">
        <f>VLOOKUP($B26,$F$4:$L$13,6)</f>
        <v>0.01</v>
      </c>
      <c r="M26" s="6">
        <f t="shared" ref="M26:M35" ca="1" si="1">IF(B26=9,10,IF(B26=10,10,IF(B26=7,8,IF(I26&gt;(J26+K26),9,(((I26&lt;J26)*(7)+(I26&gt;J26)*(B26)))))))</f>
        <v>5</v>
      </c>
      <c r="N26" s="17">
        <f ca="1">D26+E26+H26</f>
        <v>32000</v>
      </c>
    </row>
    <row r="27" spans="1:14" x14ac:dyDescent="0.25">
      <c r="A27" s="5">
        <v>2</v>
      </c>
      <c r="B27" s="24">
        <f t="shared" ref="B27:B35" ca="1" si="2">M26</f>
        <v>5</v>
      </c>
      <c r="C27" s="6" t="str">
        <f ca="1">VLOOKUP(B27,$F$4:$G$13,2)</f>
        <v>Chemo/Mod</v>
      </c>
      <c r="D27" s="6"/>
      <c r="E27" s="7">
        <f t="shared" ref="E27:E35" ca="1" si="3">VLOOKUP(B27,$F$4:$M$13,8)</f>
        <v>1000</v>
      </c>
      <c r="F27" s="6"/>
      <c r="G27" s="6"/>
      <c r="H27" s="6"/>
      <c r="I27" s="6">
        <f t="shared" ref="I27:I35" ca="1" si="4">RAND()</f>
        <v>0.20228317372474747</v>
      </c>
      <c r="J27" s="6">
        <f ca="1">VLOOKUP($B27,$F$4:$L$13,4)</f>
        <v>1.1474742296019969E-2</v>
      </c>
      <c r="K27" s="6">
        <f ca="1">VLOOKUP($B27,$F$4:$L$13,5)</f>
        <v>0.97852525770398002</v>
      </c>
      <c r="L27" s="6">
        <f ca="1">VLOOKUP($B27,$F$4:$L$13,6)</f>
        <v>0.01</v>
      </c>
      <c r="M27" s="6">
        <f t="shared" ca="1" si="1"/>
        <v>5</v>
      </c>
      <c r="N27" s="17">
        <f t="shared" ref="N27:N35" ca="1" si="5">E27+H27</f>
        <v>1000</v>
      </c>
    </row>
    <row r="28" spans="1:14" x14ac:dyDescent="0.25">
      <c r="A28" s="5">
        <v>3</v>
      </c>
      <c r="B28" s="24">
        <f t="shared" ca="1" si="2"/>
        <v>5</v>
      </c>
      <c r="C28" s="6" t="str">
        <f ca="1">VLOOKUP(B28,$F$4:$G$13,2)</f>
        <v>Chemo/Mod</v>
      </c>
      <c r="D28" s="6"/>
      <c r="E28" s="7">
        <f t="shared" ca="1" si="3"/>
        <v>1000</v>
      </c>
      <c r="F28" s="6"/>
      <c r="G28" s="6"/>
      <c r="H28" s="6"/>
      <c r="I28" s="6">
        <f t="shared" ca="1" si="4"/>
        <v>2.6984588185836378E-2</v>
      </c>
      <c r="J28" s="6">
        <f ca="1">VLOOKUP($B28,$F$4:$L$13,4)</f>
        <v>1.1474742296019969E-2</v>
      </c>
      <c r="K28" s="6">
        <f ca="1">VLOOKUP($B28,$F$4:$L$13,5)</f>
        <v>0.97852525770398002</v>
      </c>
      <c r="L28" s="6">
        <f ca="1">VLOOKUP($B28,$F$4:$L$13,6)</f>
        <v>0.01</v>
      </c>
      <c r="M28" s="6">
        <f t="shared" ca="1" si="1"/>
        <v>5</v>
      </c>
      <c r="N28" s="17">
        <f t="shared" ca="1" si="5"/>
        <v>1000</v>
      </c>
    </row>
    <row r="29" spans="1:14" x14ac:dyDescent="0.25">
      <c r="A29" s="5">
        <v>4</v>
      </c>
      <c r="B29" s="24">
        <f t="shared" ca="1" si="2"/>
        <v>5</v>
      </c>
      <c r="C29" s="6" t="str">
        <f ca="1">VLOOKUP(B29,$F$4:$G$13,2)</f>
        <v>Chemo/Mod</v>
      </c>
      <c r="D29" s="6"/>
      <c r="E29" s="7">
        <f t="shared" ca="1" si="3"/>
        <v>1000</v>
      </c>
      <c r="F29" s="6"/>
      <c r="G29" s="6"/>
      <c r="H29" s="6"/>
      <c r="I29" s="6">
        <f t="shared" ca="1" si="4"/>
        <v>0.244552073406054</v>
      </c>
      <c r="J29" s="6">
        <f t="shared" ref="J29:J35" ca="1" si="6">VLOOKUP($B29,$F$4:$L$13,4)</f>
        <v>1.1474742296019969E-2</v>
      </c>
      <c r="K29" s="6">
        <f t="shared" ref="K29:K35" ca="1" si="7">VLOOKUP($B29,$F$4:$L$13,5)</f>
        <v>0.97852525770398002</v>
      </c>
      <c r="L29" s="6">
        <f t="shared" ref="L29:L35" ca="1" si="8">VLOOKUP($B29,$F$4:$L$13,6)</f>
        <v>0.01</v>
      </c>
      <c r="M29" s="6">
        <f t="shared" ca="1" si="1"/>
        <v>5</v>
      </c>
      <c r="N29" s="17">
        <f t="shared" ca="1" si="5"/>
        <v>1000</v>
      </c>
    </row>
    <row r="30" spans="1:14" x14ac:dyDescent="0.25">
      <c r="A30" s="5">
        <v>5</v>
      </c>
      <c r="B30" s="24">
        <f t="shared" ca="1" si="2"/>
        <v>5</v>
      </c>
      <c r="C30" s="6" t="str">
        <f t="shared" ref="C30:C35" ca="1" si="9">VLOOKUP(B30,$F$4:$G$13,2)</f>
        <v>Chemo/Mod</v>
      </c>
      <c r="D30" s="6"/>
      <c r="E30" s="7">
        <f t="shared" ca="1" si="3"/>
        <v>1000</v>
      </c>
      <c r="F30" s="6"/>
      <c r="G30" s="6"/>
      <c r="H30" s="6"/>
      <c r="I30" s="6">
        <f t="shared" ca="1" si="4"/>
        <v>0.63906935759883599</v>
      </c>
      <c r="J30" s="6">
        <f t="shared" ca="1" si="6"/>
        <v>1.1474742296019969E-2</v>
      </c>
      <c r="K30" s="6">
        <f t="shared" ca="1" si="7"/>
        <v>0.97852525770398002</v>
      </c>
      <c r="L30" s="6">
        <f t="shared" ca="1" si="8"/>
        <v>0.01</v>
      </c>
      <c r="M30" s="6">
        <f t="shared" ca="1" si="1"/>
        <v>5</v>
      </c>
      <c r="N30" s="17">
        <f t="shared" ca="1" si="5"/>
        <v>1000</v>
      </c>
    </row>
    <row r="31" spans="1:14" x14ac:dyDescent="0.25">
      <c r="A31" s="5">
        <v>6</v>
      </c>
      <c r="B31" s="24">
        <f t="shared" ca="1" si="2"/>
        <v>5</v>
      </c>
      <c r="C31" s="6" t="str">
        <f t="shared" ca="1" si="9"/>
        <v>Chemo/Mod</v>
      </c>
      <c r="D31" s="6"/>
      <c r="E31" s="7">
        <f t="shared" ca="1" si="3"/>
        <v>1000</v>
      </c>
      <c r="F31" s="6"/>
      <c r="G31" s="6"/>
      <c r="H31" s="6"/>
      <c r="I31" s="6">
        <f t="shared" ca="1" si="4"/>
        <v>0.60031382313515269</v>
      </c>
      <c r="J31" s="6">
        <f t="shared" ca="1" si="6"/>
        <v>1.1474742296019969E-2</v>
      </c>
      <c r="K31" s="6">
        <f t="shared" ca="1" si="7"/>
        <v>0.97852525770398002</v>
      </c>
      <c r="L31" s="6">
        <f t="shared" ca="1" si="8"/>
        <v>0.01</v>
      </c>
      <c r="M31" s="6">
        <f t="shared" ca="1" si="1"/>
        <v>5</v>
      </c>
      <c r="N31" s="17">
        <f t="shared" ca="1" si="5"/>
        <v>1000</v>
      </c>
    </row>
    <row r="32" spans="1:14" x14ac:dyDescent="0.25">
      <c r="A32" s="5">
        <v>7</v>
      </c>
      <c r="B32" s="24">
        <f t="shared" ca="1" si="2"/>
        <v>5</v>
      </c>
      <c r="C32" s="6" t="str">
        <f t="shared" ca="1" si="9"/>
        <v>Chemo/Mod</v>
      </c>
      <c r="D32" s="6"/>
      <c r="E32" s="7">
        <f t="shared" ca="1" si="3"/>
        <v>1000</v>
      </c>
      <c r="F32" s="6"/>
      <c r="G32" s="6"/>
      <c r="H32" s="6"/>
      <c r="I32" s="6">
        <f t="shared" ca="1" si="4"/>
        <v>0.65428897588969415</v>
      </c>
      <c r="J32" s="6">
        <f t="shared" ca="1" si="6"/>
        <v>1.1474742296019969E-2</v>
      </c>
      <c r="K32" s="6">
        <f t="shared" ca="1" si="7"/>
        <v>0.97852525770398002</v>
      </c>
      <c r="L32" s="6">
        <f t="shared" ca="1" si="8"/>
        <v>0.01</v>
      </c>
      <c r="M32" s="6">
        <f t="shared" ca="1" si="1"/>
        <v>5</v>
      </c>
      <c r="N32" s="17">
        <f t="shared" ca="1" si="5"/>
        <v>1000</v>
      </c>
    </row>
    <row r="33" spans="1:14" x14ac:dyDescent="0.25">
      <c r="A33" s="5">
        <v>8</v>
      </c>
      <c r="B33" s="24">
        <f t="shared" ca="1" si="2"/>
        <v>5</v>
      </c>
      <c r="C33" s="6" t="str">
        <f t="shared" ca="1" si="9"/>
        <v>Chemo/Mod</v>
      </c>
      <c r="D33" s="6"/>
      <c r="E33" s="7">
        <f ca="1">VLOOKUP(B33,$F$4:$M$13,8)</f>
        <v>1000</v>
      </c>
      <c r="F33" s="6"/>
      <c r="G33" s="6"/>
      <c r="H33" s="6"/>
      <c r="I33" s="6">
        <f t="shared" ca="1" si="4"/>
        <v>1.5616858660726041E-2</v>
      </c>
      <c r="J33" s="6">
        <f t="shared" ca="1" si="6"/>
        <v>1.1474742296019969E-2</v>
      </c>
      <c r="K33" s="6">
        <f t="shared" ca="1" si="7"/>
        <v>0.97852525770398002</v>
      </c>
      <c r="L33" s="6">
        <f t="shared" ca="1" si="8"/>
        <v>0.01</v>
      </c>
      <c r="M33" s="6">
        <f t="shared" ca="1" si="1"/>
        <v>5</v>
      </c>
      <c r="N33" s="17">
        <f t="shared" ca="1" si="5"/>
        <v>1000</v>
      </c>
    </row>
    <row r="34" spans="1:14" x14ac:dyDescent="0.25">
      <c r="A34" s="5">
        <v>9</v>
      </c>
      <c r="B34" s="24">
        <f t="shared" ca="1" si="2"/>
        <v>5</v>
      </c>
      <c r="C34" s="6" t="str">
        <f t="shared" ca="1" si="9"/>
        <v>Chemo/Mod</v>
      </c>
      <c r="D34" s="6"/>
      <c r="E34" s="7">
        <f t="shared" ca="1" si="3"/>
        <v>1000</v>
      </c>
      <c r="F34" s="6"/>
      <c r="G34" s="6"/>
      <c r="H34" s="6"/>
      <c r="I34" s="6">
        <f t="shared" ca="1" si="4"/>
        <v>0.23202560022425733</v>
      </c>
      <c r="J34" s="6">
        <f t="shared" ca="1" si="6"/>
        <v>1.1474742296019969E-2</v>
      </c>
      <c r="K34" s="6">
        <f t="shared" ca="1" si="7"/>
        <v>0.97852525770398002</v>
      </c>
      <c r="L34" s="6">
        <f t="shared" ca="1" si="8"/>
        <v>0.01</v>
      </c>
      <c r="M34" s="6">
        <f t="shared" ca="1" si="1"/>
        <v>5</v>
      </c>
      <c r="N34" s="17">
        <f t="shared" ca="1" si="5"/>
        <v>1000</v>
      </c>
    </row>
    <row r="35" spans="1:14" x14ac:dyDescent="0.25">
      <c r="A35" s="12">
        <v>10</v>
      </c>
      <c r="B35" s="25">
        <f t="shared" ca="1" si="2"/>
        <v>5</v>
      </c>
      <c r="C35" s="13" t="str">
        <f t="shared" ca="1" si="9"/>
        <v>Chemo/Mod</v>
      </c>
      <c r="D35" s="13"/>
      <c r="E35" s="14">
        <f t="shared" ca="1" si="3"/>
        <v>1000</v>
      </c>
      <c r="F35" s="13"/>
      <c r="G35" s="13"/>
      <c r="H35" s="13"/>
      <c r="I35" s="13">
        <f t="shared" ca="1" si="4"/>
        <v>0.3121271780235102</v>
      </c>
      <c r="J35" s="13">
        <f t="shared" ca="1" si="6"/>
        <v>1.1474742296019969E-2</v>
      </c>
      <c r="K35" s="13">
        <f t="shared" ca="1" si="7"/>
        <v>0.97852525770398002</v>
      </c>
      <c r="L35" s="13">
        <f t="shared" ca="1" si="8"/>
        <v>0.01</v>
      </c>
      <c r="M35" s="13">
        <f t="shared" ca="1" si="1"/>
        <v>5</v>
      </c>
      <c r="N35" s="26">
        <f t="shared" ca="1" si="5"/>
        <v>1000</v>
      </c>
    </row>
    <row r="36" spans="1:14" x14ac:dyDescent="0.25">
      <c r="A36" s="6"/>
      <c r="B36" s="24"/>
      <c r="C36" s="6"/>
      <c r="D36" s="6"/>
      <c r="E36" s="7"/>
      <c r="F36" s="6"/>
      <c r="G36" s="6"/>
      <c r="H36" s="6"/>
      <c r="I36" s="6"/>
      <c r="J36" s="6"/>
      <c r="K36" s="6"/>
      <c r="L36" s="6"/>
      <c r="M36" s="6"/>
      <c r="N36" s="7"/>
    </row>
    <row r="37" spans="1:14" x14ac:dyDescent="0.25">
      <c r="A37" s="6"/>
      <c r="B37" s="24"/>
      <c r="C37" s="6"/>
      <c r="D37" s="6"/>
      <c r="E37" s="7"/>
      <c r="F37" s="6"/>
      <c r="G37" s="6"/>
      <c r="H37" s="6"/>
      <c r="I37" s="6"/>
      <c r="J37" s="6"/>
      <c r="K37" s="6"/>
      <c r="L37" s="6"/>
      <c r="M37" s="6"/>
      <c r="N37" s="7"/>
    </row>
    <row r="38" spans="1:14" x14ac:dyDescent="0.25">
      <c r="A38" s="6"/>
      <c r="B38" s="24"/>
      <c r="C38" s="6"/>
      <c r="D38" s="6"/>
      <c r="E38" s="7"/>
      <c r="F38" s="6"/>
      <c r="G38" s="6"/>
      <c r="H38" s="6"/>
      <c r="I38" s="6"/>
      <c r="J38" s="6"/>
      <c r="K38" s="6"/>
      <c r="L38" s="6"/>
      <c r="M38" s="6"/>
      <c r="N38" s="7"/>
    </row>
    <row r="39" spans="1:14" x14ac:dyDescent="0.25">
      <c r="A39" s="6"/>
      <c r="B39" s="24"/>
      <c r="C39" s="6"/>
      <c r="D39" s="6"/>
      <c r="E39" s="7"/>
      <c r="F39" s="6"/>
      <c r="G39" s="6"/>
      <c r="H39" s="6"/>
      <c r="I39" s="6"/>
      <c r="J39" s="6"/>
      <c r="K39" s="6"/>
      <c r="L39" s="6"/>
      <c r="M39" s="6"/>
      <c r="N39" s="7"/>
    </row>
    <row r="40" spans="1:14" x14ac:dyDescent="0.25">
      <c r="A40" s="6"/>
      <c r="B40" s="24"/>
      <c r="C40" s="6"/>
      <c r="D40" s="6"/>
      <c r="E40" s="7"/>
      <c r="F40" s="6"/>
      <c r="G40" s="6"/>
      <c r="H40" s="6"/>
      <c r="I40" s="6"/>
      <c r="J40" s="6"/>
      <c r="K40" s="6"/>
      <c r="L40" s="6"/>
      <c r="M40" s="6"/>
      <c r="N40" s="7"/>
    </row>
    <row r="41" spans="1:14" x14ac:dyDescent="0.25">
      <c r="A41" s="6"/>
      <c r="B41" s="24"/>
      <c r="C41" s="6"/>
      <c r="D41" s="6"/>
      <c r="E41" s="7"/>
      <c r="F41" s="6"/>
      <c r="G41" s="6"/>
      <c r="H41" s="6"/>
      <c r="I41" s="6"/>
      <c r="J41" s="6"/>
      <c r="K41" s="6"/>
      <c r="L41" s="6"/>
      <c r="M41" s="6"/>
      <c r="N41" s="7"/>
    </row>
    <row r="42" spans="1:14" x14ac:dyDescent="0.25">
      <c r="A42" s="6"/>
      <c r="B42" s="24"/>
      <c r="C42" s="6"/>
      <c r="D42" s="6"/>
      <c r="E42" s="7"/>
      <c r="F42" s="6"/>
      <c r="G42" s="6"/>
      <c r="H42" s="6"/>
      <c r="I42" s="6"/>
      <c r="J42" s="6"/>
      <c r="K42" s="6"/>
      <c r="L42" s="6"/>
      <c r="M42" s="6"/>
      <c r="N42" s="7"/>
    </row>
    <row r="43" spans="1:14" x14ac:dyDescent="0.25">
      <c r="A43" s="6"/>
      <c r="B43" s="24"/>
      <c r="C43" s="6"/>
      <c r="D43" s="6"/>
      <c r="E43" s="7"/>
      <c r="F43" s="6"/>
      <c r="G43" s="6"/>
      <c r="H43" s="6"/>
      <c r="I43" s="6"/>
      <c r="J43" s="6"/>
      <c r="K43" s="6"/>
      <c r="L43" s="6"/>
      <c r="M43" s="6"/>
      <c r="N43" s="7"/>
    </row>
    <row r="44" spans="1:14" x14ac:dyDescent="0.25">
      <c r="A44" s="6"/>
      <c r="B44" s="24"/>
      <c r="C44" s="6"/>
      <c r="D44" s="6"/>
      <c r="E44" s="7"/>
      <c r="F44" s="6"/>
      <c r="G44" s="6"/>
      <c r="H44" s="6"/>
      <c r="I44" s="6"/>
      <c r="J44" s="6"/>
      <c r="K44" s="6"/>
      <c r="L44" s="6"/>
      <c r="M44" s="6"/>
      <c r="N44" s="7"/>
    </row>
    <row r="45" spans="1:14" x14ac:dyDescent="0.25">
      <c r="A45" s="6"/>
      <c r="B45" s="24"/>
      <c r="C45" s="6"/>
      <c r="D45" s="6"/>
      <c r="E45" s="7"/>
      <c r="F45" s="6"/>
      <c r="G45" s="6"/>
      <c r="H45" s="6"/>
      <c r="I45" s="6"/>
      <c r="J45" s="6"/>
      <c r="K45" s="6"/>
      <c r="L45" s="6"/>
      <c r="M45" s="6"/>
      <c r="N45"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3:M33"/>
  <sheetViews>
    <sheetView topLeftCell="A4" workbookViewId="0">
      <selection activeCell="D17" sqref="D17"/>
    </sheetView>
  </sheetViews>
  <sheetFormatPr defaultRowHeight="15" x14ac:dyDescent="0.25"/>
  <cols>
    <col min="3" max="3" width="11.5703125" bestFit="1" customWidth="1"/>
    <col min="8" max="8" width="11.5703125" bestFit="1" customWidth="1"/>
  </cols>
  <sheetData>
    <row r="3" spans="1:9" x14ac:dyDescent="0.25">
      <c r="B3" t="s">
        <v>42</v>
      </c>
      <c r="C3" t="s">
        <v>25</v>
      </c>
      <c r="D3" t="s">
        <v>10</v>
      </c>
      <c r="E3" t="s">
        <v>9</v>
      </c>
      <c r="F3" t="s">
        <v>11</v>
      </c>
    </row>
    <row r="4" spans="1:9" x14ac:dyDescent="0.25">
      <c r="A4" t="s">
        <v>60</v>
      </c>
      <c r="B4" s="6" t="s">
        <v>21</v>
      </c>
      <c r="C4" s="7">
        <v>3000</v>
      </c>
      <c r="D4" s="6">
        <v>0.05</v>
      </c>
      <c r="E4" s="6">
        <v>0.94</v>
      </c>
      <c r="F4" s="6">
        <v>0.01</v>
      </c>
      <c r="G4" s="6">
        <v>0</v>
      </c>
      <c r="H4" s="17">
        <v>5000</v>
      </c>
    </row>
    <row r="5" spans="1:9" x14ac:dyDescent="0.25">
      <c r="B5" s="6" t="s">
        <v>22</v>
      </c>
      <c r="C5" s="7">
        <v>3000</v>
      </c>
      <c r="D5" s="6">
        <v>0.19</v>
      </c>
      <c r="E5" s="6">
        <v>0.8</v>
      </c>
      <c r="F5" s="6">
        <v>0.01</v>
      </c>
      <c r="G5" s="6">
        <v>0</v>
      </c>
      <c r="H5" s="17">
        <v>5000</v>
      </c>
    </row>
    <row r="6" spans="1:9" x14ac:dyDescent="0.25">
      <c r="B6" s="6" t="s">
        <v>23</v>
      </c>
      <c r="C6" s="7">
        <v>3000</v>
      </c>
      <c r="D6" s="6">
        <v>0.39300000000000002</v>
      </c>
      <c r="E6" s="9">
        <v>0.59699999999999998</v>
      </c>
      <c r="F6" s="6">
        <v>0.01</v>
      </c>
      <c r="G6" s="6">
        <v>0</v>
      </c>
      <c r="H6" s="17">
        <v>5000</v>
      </c>
    </row>
    <row r="7" spans="1:9" x14ac:dyDescent="0.25">
      <c r="B7" s="6" t="s">
        <v>18</v>
      </c>
      <c r="C7" s="7">
        <v>10000</v>
      </c>
      <c r="D7" s="6">
        <v>0.08</v>
      </c>
      <c r="E7" s="10">
        <v>0.9</v>
      </c>
      <c r="F7" s="6">
        <v>0.02</v>
      </c>
      <c r="G7" s="6">
        <v>0</v>
      </c>
      <c r="H7" s="17">
        <v>5000</v>
      </c>
    </row>
    <row r="8" spans="1:9" x14ac:dyDescent="0.25">
      <c r="B8" s="6" t="s">
        <v>19</v>
      </c>
      <c r="C8" s="7">
        <v>10000</v>
      </c>
      <c r="D8" s="6">
        <v>0.111</v>
      </c>
      <c r="E8" s="9">
        <v>0.86899999999999999</v>
      </c>
      <c r="F8" s="6">
        <v>0.02</v>
      </c>
      <c r="G8" s="6">
        <v>0</v>
      </c>
      <c r="H8" s="17">
        <v>5000</v>
      </c>
    </row>
    <row r="9" spans="1:9" x14ac:dyDescent="0.25">
      <c r="B9" s="6" t="s">
        <v>20</v>
      </c>
      <c r="C9" s="7">
        <v>10000</v>
      </c>
      <c r="D9" s="6">
        <v>0.121</v>
      </c>
      <c r="E9" s="9">
        <v>0.85899999999999999</v>
      </c>
      <c r="F9" s="6">
        <v>0.02</v>
      </c>
      <c r="G9" s="6">
        <v>0</v>
      </c>
      <c r="H9" s="17">
        <v>5000</v>
      </c>
    </row>
    <row r="10" spans="1:9" x14ac:dyDescent="0.25">
      <c r="B10" s="6" t="s">
        <v>10</v>
      </c>
      <c r="C10" s="7">
        <v>50000</v>
      </c>
      <c r="D10" s="6">
        <v>0</v>
      </c>
      <c r="E10" s="9">
        <v>0.65300000000000002</v>
      </c>
      <c r="F10" s="6">
        <v>0.34699999999999998</v>
      </c>
      <c r="G10" s="6">
        <v>0</v>
      </c>
      <c r="H10" s="17">
        <v>50000</v>
      </c>
    </row>
    <row r="11" spans="1:9" x14ac:dyDescent="0.25">
      <c r="B11" s="6" t="s">
        <v>9</v>
      </c>
      <c r="C11" s="7">
        <v>5000</v>
      </c>
      <c r="D11" s="6">
        <v>0</v>
      </c>
      <c r="E11" s="9">
        <v>0.65300000000000002</v>
      </c>
      <c r="F11" s="6">
        <v>0.34699999999999998</v>
      </c>
      <c r="G11" s="6">
        <v>0</v>
      </c>
      <c r="H11" s="17">
        <v>5000</v>
      </c>
    </row>
    <row r="12" spans="1:9" x14ac:dyDescent="0.25">
      <c r="B12" s="6" t="s">
        <v>11</v>
      </c>
      <c r="C12" s="7">
        <v>20000</v>
      </c>
      <c r="D12" s="6">
        <v>0</v>
      </c>
      <c r="E12" s="11">
        <v>0</v>
      </c>
      <c r="F12" s="6">
        <v>0</v>
      </c>
      <c r="G12" s="6">
        <v>1</v>
      </c>
      <c r="H12" s="17">
        <v>20000</v>
      </c>
    </row>
    <row r="14" spans="1:9" x14ac:dyDescent="0.25">
      <c r="A14" t="s">
        <v>61</v>
      </c>
      <c r="C14" t="s">
        <v>82</v>
      </c>
      <c r="D14" t="s">
        <v>83</v>
      </c>
      <c r="E14" t="s">
        <v>84</v>
      </c>
    </row>
    <row r="15" spans="1:9" x14ac:dyDescent="0.25">
      <c r="B15" t="s">
        <v>62</v>
      </c>
      <c r="C15" s="31">
        <v>7.9000000000000001E-2</v>
      </c>
      <c r="D15">
        <v>7.8E-2</v>
      </c>
      <c r="E15">
        <f>1-D15</f>
        <v>0.92200000000000004</v>
      </c>
    </row>
    <row r="16" spans="1:9" x14ac:dyDescent="0.25">
      <c r="B16" t="s">
        <v>63</v>
      </c>
      <c r="C16" s="31">
        <v>0.92100000000000004</v>
      </c>
      <c r="D16">
        <v>0.219</v>
      </c>
      <c r="E16">
        <f>1-D16</f>
        <v>0.78100000000000003</v>
      </c>
      <c r="I16" t="s">
        <v>71</v>
      </c>
    </row>
    <row r="17" spans="2:13" x14ac:dyDescent="0.25">
      <c r="J17" t="s">
        <v>72</v>
      </c>
      <c r="L17">
        <v>15123</v>
      </c>
      <c r="M17">
        <v>17736</v>
      </c>
    </row>
    <row r="18" spans="2:13" x14ac:dyDescent="0.25">
      <c r="B18" t="s">
        <v>64</v>
      </c>
      <c r="C18" t="s">
        <v>66</v>
      </c>
      <c r="F18">
        <v>0.4</v>
      </c>
      <c r="J18" t="s">
        <v>73</v>
      </c>
    </row>
    <row r="19" spans="2:13" x14ac:dyDescent="0.25">
      <c r="C19" t="s">
        <v>67</v>
      </c>
      <c r="F19">
        <v>0.372</v>
      </c>
      <c r="K19" t="s">
        <v>74</v>
      </c>
      <c r="L19">
        <v>17068</v>
      </c>
    </row>
    <row r="20" spans="2:13" x14ac:dyDescent="0.25">
      <c r="K20" t="s">
        <v>75</v>
      </c>
      <c r="L20">
        <v>30519</v>
      </c>
    </row>
    <row r="21" spans="2:13" x14ac:dyDescent="0.25">
      <c r="B21" t="s">
        <v>70</v>
      </c>
    </row>
    <row r="22" spans="2:13" x14ac:dyDescent="0.25">
      <c r="C22" t="s">
        <v>67</v>
      </c>
      <c r="D22">
        <v>0.38</v>
      </c>
      <c r="J22" t="s">
        <v>76</v>
      </c>
    </row>
    <row r="23" spans="2:13" x14ac:dyDescent="0.25">
      <c r="C23" t="s">
        <v>66</v>
      </c>
      <c r="D23">
        <v>0.54</v>
      </c>
      <c r="K23" t="s">
        <v>15</v>
      </c>
      <c r="L23">
        <v>2400</v>
      </c>
    </row>
    <row r="24" spans="2:13" x14ac:dyDescent="0.25">
      <c r="K24" t="s">
        <v>16</v>
      </c>
      <c r="L24">
        <v>15700</v>
      </c>
    </row>
    <row r="25" spans="2:13" x14ac:dyDescent="0.25">
      <c r="B25" t="s">
        <v>81</v>
      </c>
      <c r="K25" t="s">
        <v>77</v>
      </c>
      <c r="L25">
        <v>39000</v>
      </c>
    </row>
    <row r="27" spans="2:13" x14ac:dyDescent="0.25">
      <c r="B27" t="s">
        <v>65</v>
      </c>
      <c r="J27" t="s">
        <v>9</v>
      </c>
    </row>
    <row r="28" spans="2:13" x14ac:dyDescent="0.25">
      <c r="C28" t="s">
        <v>68</v>
      </c>
      <c r="K28" t="s">
        <v>78</v>
      </c>
      <c r="L28">
        <v>421</v>
      </c>
    </row>
    <row r="29" spans="2:13" x14ac:dyDescent="0.25">
      <c r="C29" t="s">
        <v>66</v>
      </c>
      <c r="G29">
        <v>0.59699999999999998</v>
      </c>
      <c r="K29" t="s">
        <v>79</v>
      </c>
      <c r="L29">
        <v>4680</v>
      </c>
    </row>
    <row r="30" spans="2:13" x14ac:dyDescent="0.25">
      <c r="C30" t="s">
        <v>67</v>
      </c>
      <c r="G30">
        <v>0.53700000000000003</v>
      </c>
    </row>
    <row r="31" spans="2:13" x14ac:dyDescent="0.25">
      <c r="C31" t="s">
        <v>69</v>
      </c>
      <c r="J31" t="s">
        <v>80</v>
      </c>
      <c r="L31">
        <v>30000</v>
      </c>
    </row>
    <row r="32" spans="2:13" x14ac:dyDescent="0.25">
      <c r="C32" t="s">
        <v>66</v>
      </c>
      <c r="G32">
        <v>0.98299999999999998</v>
      </c>
    </row>
    <row r="33" spans="3:7" x14ac:dyDescent="0.25">
      <c r="C33" t="s">
        <v>67</v>
      </c>
      <c r="G33">
        <v>0.88500000000000001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C1:I5"/>
  <sheetViews>
    <sheetView workbookViewId="0">
      <selection activeCell="I2" sqref="I2"/>
    </sheetView>
  </sheetViews>
  <sheetFormatPr defaultRowHeight="15" x14ac:dyDescent="0.25"/>
  <sheetData>
    <row r="1" spans="3:9" x14ac:dyDescent="0.25">
      <c r="D1" t="s">
        <v>90</v>
      </c>
      <c r="G1" t="s">
        <v>91</v>
      </c>
    </row>
    <row r="2" spans="3:9" x14ac:dyDescent="0.25">
      <c r="D2" t="s">
        <v>93</v>
      </c>
      <c r="E2" t="s">
        <v>94</v>
      </c>
      <c r="F2" t="s">
        <v>95</v>
      </c>
      <c r="G2" t="s">
        <v>93</v>
      </c>
      <c r="H2" t="s">
        <v>94</v>
      </c>
    </row>
    <row r="3" spans="3:9" x14ac:dyDescent="0.25">
      <c r="C3" t="s">
        <v>89</v>
      </c>
      <c r="D3">
        <v>0.96799999999999997</v>
      </c>
      <c r="E3">
        <f>(D3/1)^0.1</f>
        <v>0.9967529638904854</v>
      </c>
      <c r="F3">
        <f>1-E3</f>
        <v>3.2470361095146005E-3</v>
      </c>
      <c r="G3">
        <v>0.95599999999999996</v>
      </c>
      <c r="H3">
        <f>(G3/1)^0.1</f>
        <v>0.99551037205386339</v>
      </c>
      <c r="I3">
        <f>1-H3</f>
        <v>4.4896279461366095E-3</v>
      </c>
    </row>
    <row r="4" spans="3:9" x14ac:dyDescent="0.25">
      <c r="C4" t="s">
        <v>92</v>
      </c>
      <c r="D4">
        <v>0.90900000000000003</v>
      </c>
      <c r="E4">
        <f t="shared" ref="E4:E5" si="0">(D4/1)^0.1</f>
        <v>0.99050435262617997</v>
      </c>
      <c r="F4">
        <f>1-E4</f>
        <v>9.4956473738200264E-3</v>
      </c>
      <c r="G4">
        <v>0.89100000000000001</v>
      </c>
      <c r="H4">
        <f>(G4/1)^0.1</f>
        <v>0.98852525770398003</v>
      </c>
      <c r="I4">
        <f>1-H4</f>
        <v>1.1474742296019969E-2</v>
      </c>
    </row>
    <row r="5" spans="3:9" x14ac:dyDescent="0.25">
      <c r="C5" t="s">
        <v>8</v>
      </c>
      <c r="D5">
        <v>0.60499999999999998</v>
      </c>
      <c r="E5">
        <f t="shared" si="0"/>
        <v>0.95098909622138761</v>
      </c>
      <c r="F5">
        <f>1-E5</f>
        <v>4.9010903778612391E-2</v>
      </c>
      <c r="G5">
        <v>0.88100000000000001</v>
      </c>
      <c r="H5">
        <f>(G5/1)^0.1</f>
        <v>0.98741015827808709</v>
      </c>
      <c r="I5">
        <f>1-H5</f>
        <v>1.2589841721912909E-2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citrix user</cp:lastModifiedBy>
  <dcterms:created xsi:type="dcterms:W3CDTF">2012-12-10T20:33:46Z</dcterms:created>
  <dcterms:modified xsi:type="dcterms:W3CDTF">2012-12-17T18:04:59Z</dcterms:modified>
</cp:coreProperties>
</file>