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30" windowWidth="11325" windowHeight="6195"/>
  </bookViews>
  <sheets>
    <sheet name="Basic model" sheetId="1" r:id="rId1"/>
  </sheets>
  <calcPr calcId="125725"/>
</workbook>
</file>

<file path=xl/calcChain.xml><?xml version="1.0" encoding="utf-8"?>
<calcChain xmlns="http://schemas.openxmlformats.org/spreadsheetml/2006/main">
  <c r="K14" i="1"/>
  <c r="K23" s="1"/>
  <c r="K32" s="1"/>
  <c r="I32"/>
  <c r="G32"/>
  <c r="K13"/>
  <c r="K22" s="1"/>
  <c r="K31" s="1"/>
  <c r="I31"/>
  <c r="G31"/>
  <c r="K12"/>
  <c r="K21" s="1"/>
  <c r="K30" s="1"/>
  <c r="I30"/>
  <c r="G30"/>
  <c r="K11"/>
  <c r="K20" s="1"/>
  <c r="I29"/>
  <c r="G29"/>
  <c r="K2"/>
  <c r="K28" s="1"/>
  <c r="J28"/>
  <c r="H28"/>
  <c r="F28"/>
  <c r="G11"/>
  <c r="H11"/>
  <c r="I11"/>
  <c r="J11"/>
  <c r="G12"/>
  <c r="H12"/>
  <c r="I12"/>
  <c r="J12"/>
  <c r="G13"/>
  <c r="H13"/>
  <c r="I13"/>
  <c r="J13"/>
  <c r="G14"/>
  <c r="H14"/>
  <c r="I14"/>
  <c r="J14"/>
  <c r="F14"/>
  <c r="F13"/>
  <c r="F12"/>
  <c r="E11"/>
  <c r="H15" s="1"/>
  <c r="H24" s="1"/>
  <c r="H33" s="1"/>
  <c r="F21"/>
  <c r="F30" s="1"/>
  <c r="F22"/>
  <c r="F31" s="1"/>
  <c r="F23"/>
  <c r="F32" s="1"/>
  <c r="J23"/>
  <c r="J32" s="1"/>
  <c r="I23"/>
  <c r="H23"/>
  <c r="H32" s="1"/>
  <c r="G23"/>
  <c r="J22"/>
  <c r="J31" s="1"/>
  <c r="I22"/>
  <c r="H22"/>
  <c r="H31" s="1"/>
  <c r="G22"/>
  <c r="J21"/>
  <c r="J30" s="1"/>
  <c r="I21"/>
  <c r="H21"/>
  <c r="H30" s="1"/>
  <c r="G21"/>
  <c r="J20"/>
  <c r="J29" s="1"/>
  <c r="I20"/>
  <c r="H20"/>
  <c r="H29" s="1"/>
  <c r="G20"/>
  <c r="E19"/>
  <c r="E20"/>
  <c r="F11"/>
  <c r="F15" s="1"/>
  <c r="F24" s="1"/>
  <c r="F33" s="1"/>
  <c r="J2"/>
  <c r="I2"/>
  <c r="I28" s="1"/>
  <c r="H2"/>
  <c r="G2"/>
  <c r="G28" s="1"/>
  <c r="F2"/>
  <c r="F20"/>
  <c r="F29" s="1"/>
  <c r="E16"/>
  <c r="E25"/>
  <c r="E24"/>
  <c r="E23"/>
  <c r="E22"/>
  <c r="E21"/>
  <c r="E15"/>
  <c r="G15" s="1"/>
  <c r="G24" s="1"/>
  <c r="E14"/>
  <c r="E13"/>
  <c r="E12"/>
  <c r="B17"/>
  <c r="B18"/>
  <c r="B16"/>
  <c r="K15"/>
  <c r="K24"/>
  <c r="K33" s="1"/>
  <c r="G33" l="1"/>
  <c r="G25"/>
  <c r="G34" s="1"/>
  <c r="G16"/>
  <c r="K29"/>
  <c r="K25"/>
  <c r="K34" s="1"/>
  <c r="H16"/>
  <c r="J15"/>
  <c r="J24" s="1"/>
  <c r="J33" s="1"/>
  <c r="K16"/>
  <c r="J25"/>
  <c r="J34" s="1"/>
  <c r="H25"/>
  <c r="H34" s="1"/>
  <c r="F25"/>
  <c r="F34" s="1"/>
  <c r="F16"/>
  <c r="I15"/>
  <c r="I24" s="1"/>
  <c r="I33" l="1"/>
  <c r="I25"/>
  <c r="I34" s="1"/>
  <c r="I16"/>
  <c r="J16"/>
</calcChain>
</file>

<file path=xl/comments1.xml><?xml version="1.0" encoding="utf-8"?>
<comments xmlns="http://schemas.openxmlformats.org/spreadsheetml/2006/main">
  <authors>
    <author>HLI051</author>
  </authors>
  <commentList>
    <comment ref="E18" authorId="0">
      <text>
        <r>
          <rPr>
            <sz val="8"/>
            <color indexed="81"/>
            <rFont val="Tahoma"/>
          </rPr>
          <t>Assuming that rebates are 50% more effective than price cuts</t>
        </r>
      </text>
    </comment>
    <comment ref="E27" authorId="0">
      <text>
        <r>
          <rPr>
            <sz val="8"/>
            <color indexed="81"/>
            <rFont val="Tahoma"/>
          </rPr>
          <t>Assuming that only 50% of rebates are redeemed</t>
        </r>
      </text>
    </comment>
  </commentList>
</comments>
</file>

<file path=xl/sharedStrings.xml><?xml version="1.0" encoding="utf-8"?>
<sst xmlns="http://schemas.openxmlformats.org/spreadsheetml/2006/main" count="19" uniqueCount="18">
  <si>
    <t>Inputs</t>
  </si>
  <si>
    <t>Current sales</t>
  </si>
  <si>
    <t>Current price</t>
  </si>
  <si>
    <t>Unit variable cost</t>
  </si>
  <si>
    <t>Data on rebates</t>
  </si>
  <si>
    <t>Amount of rebate</t>
  </si>
  <si>
    <t>Pct taking advantage</t>
  </si>
  <si>
    <t>Increase in sales</t>
  </si>
  <si>
    <t>Data on price cut</t>
  </si>
  <si>
    <t>Amount of cut</t>
  </si>
  <si>
    <t>Profits</t>
  </si>
  <si>
    <t>Current</t>
  </si>
  <si>
    <t>With rebate</t>
  </si>
  <si>
    <t>With price cut</t>
  </si>
  <si>
    <t>$100 Price Cut Demand Increase</t>
  </si>
  <si>
    <t>$100 Rebate Demand Increase</t>
  </si>
  <si>
    <t>Combined Home and Car Demand</t>
  </si>
  <si>
    <t>Incremental Profit with $100 Rebate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</si>
</sst>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-&quot;$&quot;#,##0"/>
    <numFmt numFmtId="166" formatCode="_(* #,##0_);_(* \(#,##0\);_(* &quot;-&quot;??_);_(@_)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0" fillId="0" borderId="0" xfId="0" applyBorder="1"/>
    <xf numFmtId="164" fontId="0" fillId="0" borderId="0" xfId="0" applyNumberFormat="1" applyBorder="1"/>
    <xf numFmtId="9" fontId="0" fillId="0" borderId="0" xfId="0" applyNumberFormat="1" applyBorder="1"/>
    <xf numFmtId="10" fontId="0" fillId="2" borderId="1" xfId="0" applyNumberFormat="1" applyFill="1" applyBorder="1"/>
    <xf numFmtId="164" fontId="0" fillId="0" borderId="0" xfId="0" applyNumberFormat="1"/>
    <xf numFmtId="164" fontId="0" fillId="0" borderId="2" xfId="0" applyNumberFormat="1" applyBorder="1"/>
    <xf numFmtId="0" fontId="2" fillId="0" borderId="3" xfId="0" applyFont="1" applyBorder="1"/>
    <xf numFmtId="44" fontId="3" fillId="0" borderId="4" xfId="2" applyFont="1" applyBorder="1"/>
    <xf numFmtId="44" fontId="3" fillId="0" borderId="4" xfId="2" applyFont="1" applyFill="1" applyBorder="1"/>
    <xf numFmtId="44" fontId="3" fillId="0" borderId="5" xfId="2" applyFont="1" applyBorder="1" applyAlignment="1">
      <alignment horizontal="right"/>
    </xf>
    <xf numFmtId="0" fontId="3" fillId="0" borderId="6" xfId="0" applyFont="1" applyBorder="1"/>
    <xf numFmtId="166" fontId="1" fillId="0" borderId="3" xfId="1" applyNumberFormat="1" applyBorder="1"/>
    <xf numFmtId="166" fontId="1" fillId="0" borderId="4" xfId="1" applyNumberFormat="1" applyFill="1" applyBorder="1"/>
    <xf numFmtId="166" fontId="1" fillId="0" borderId="4" xfId="1" applyNumberFormat="1" applyBorder="1"/>
    <xf numFmtId="166" fontId="1" fillId="0" borderId="5" xfId="1" applyNumberFormat="1" applyBorder="1"/>
    <xf numFmtId="166" fontId="1" fillId="0" borderId="6" xfId="1" applyNumberFormat="1" applyBorder="1"/>
    <xf numFmtId="166" fontId="1" fillId="0" borderId="0" xfId="1" applyNumberFormat="1" applyFill="1" applyBorder="1"/>
    <xf numFmtId="166" fontId="1" fillId="0" borderId="0" xfId="1" applyNumberFormat="1" applyBorder="1"/>
    <xf numFmtId="166" fontId="1" fillId="0" borderId="7" xfId="1" applyNumberFormat="1" applyBorder="1"/>
    <xf numFmtId="0" fontId="3" fillId="0" borderId="8" xfId="0" applyFont="1" applyBorder="1"/>
    <xf numFmtId="166" fontId="1" fillId="0" borderId="8" xfId="1" applyNumberFormat="1" applyBorder="1"/>
    <xf numFmtId="166" fontId="1" fillId="0" borderId="9" xfId="1" applyNumberFormat="1" applyBorder="1"/>
    <xf numFmtId="166" fontId="1" fillId="0" borderId="10" xfId="1" applyNumberFormat="1" applyBorder="1"/>
    <xf numFmtId="9" fontId="1" fillId="0" borderId="3" xfId="1" applyNumberFormat="1" applyBorder="1"/>
    <xf numFmtId="9" fontId="1" fillId="0" borderId="4" xfId="1" applyNumberFormat="1" applyBorder="1"/>
    <xf numFmtId="9" fontId="1" fillId="0" borderId="5" xfId="1" applyNumberFormat="1" applyBorder="1"/>
    <xf numFmtId="9" fontId="1" fillId="0" borderId="6" xfId="1" applyNumberFormat="1" applyBorder="1"/>
    <xf numFmtId="9" fontId="1" fillId="0" borderId="0" xfId="1" applyNumberFormat="1" applyFill="1" applyBorder="1"/>
    <xf numFmtId="9" fontId="1" fillId="0" borderId="0" xfId="1" applyNumberFormat="1" applyBorder="1"/>
    <xf numFmtId="9" fontId="1" fillId="0" borderId="7" xfId="1" applyNumberFormat="1" applyBorder="1"/>
    <xf numFmtId="9" fontId="1" fillId="0" borderId="8" xfId="1" applyNumberFormat="1" applyBorder="1"/>
    <xf numFmtId="9" fontId="1" fillId="0" borderId="9" xfId="1" applyNumberFormat="1" applyBorder="1"/>
    <xf numFmtId="9" fontId="1" fillId="0" borderId="10" xfId="1" applyNumberFormat="1" applyBorder="1"/>
    <xf numFmtId="0" fontId="3" fillId="0" borderId="6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8" fontId="1" fillId="0" borderId="3" xfId="1" applyNumberFormat="1" applyBorder="1"/>
    <xf numFmtId="8" fontId="1" fillId="0" borderId="4" xfId="1" applyNumberFormat="1" applyFill="1" applyBorder="1"/>
    <xf numFmtId="8" fontId="1" fillId="0" borderId="4" xfId="1" applyNumberFormat="1" applyBorder="1"/>
    <xf numFmtId="8" fontId="1" fillId="0" borderId="5" xfId="1" applyNumberFormat="1" applyBorder="1"/>
    <xf numFmtId="8" fontId="1" fillId="0" borderId="6" xfId="1" applyNumberFormat="1" applyBorder="1"/>
    <xf numFmtId="8" fontId="1" fillId="0" borderId="0" xfId="1" applyNumberFormat="1" applyFill="1" applyBorder="1"/>
    <xf numFmtId="8" fontId="1" fillId="0" borderId="0" xfId="1" applyNumberFormat="1" applyBorder="1"/>
    <xf numFmtId="8" fontId="1" fillId="0" borderId="7" xfId="1" applyNumberFormat="1" applyBorder="1"/>
    <xf numFmtId="8" fontId="1" fillId="0" borderId="8" xfId="1" applyNumberFormat="1" applyBorder="1"/>
    <xf numFmtId="8" fontId="1" fillId="0" borderId="9" xfId="1" applyNumberFormat="1" applyBorder="1"/>
    <xf numFmtId="8" fontId="1" fillId="0" borderId="10" xfId="1" applyNumberFormat="1" applyBorder="1"/>
    <xf numFmtId="6" fontId="3" fillId="0" borderId="4" xfId="2" applyNumberFormat="1" applyFont="1" applyBorder="1"/>
    <xf numFmtId="6" fontId="3" fillId="0" borderId="4" xfId="2" applyNumberFormat="1" applyFont="1" applyFill="1" applyBorder="1"/>
    <xf numFmtId="6" fontId="3" fillId="0" borderId="5" xfId="2" applyNumberFormat="1" applyFont="1" applyBorder="1" applyAlignment="1">
      <alignment horizontal="right"/>
    </xf>
    <xf numFmtId="6" fontId="3" fillId="0" borderId="6" xfId="0" applyNumberFormat="1" applyFont="1" applyBorder="1" applyAlignment="1">
      <alignment horizontal="right"/>
    </xf>
    <xf numFmtId="6" fontId="3" fillId="0" borderId="8" xfId="0" applyNumberFormat="1" applyFont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1B1112"/>
      <rgbColor rgb="00FFFFFF"/>
      <rgbColor rgb="00FB3D32"/>
      <rgbColor rgb="0000FF00"/>
      <rgbColor rgb="003A4972"/>
      <rgbColor rgb="00FFFF00"/>
      <rgbColor rgb="00F58791"/>
      <rgbColor rgb="0000FFFF"/>
      <rgbColor rgb="007B0A14"/>
      <rgbColor rgb="00008000"/>
      <rgbColor rgb="0026304C"/>
      <rgbColor rgb="00707014"/>
      <rgbColor rgb="00BF910C"/>
      <rgbColor rgb="00008080"/>
      <rgbColor rgb="00C0C0C0"/>
      <rgbColor rgb="0072655E"/>
      <rgbColor rgb="003DA8D5"/>
      <rgbColor rgb="00FB3D32"/>
      <rgbColor rgb="00F4D800"/>
      <rgbColor rgb="00AFCC0D"/>
      <rgbColor rgb="00FE7200"/>
      <rgbColor rgb="00C3A26C"/>
      <rgbColor rgb="00AA9F98"/>
      <rgbColor rgb="00FFFFFF"/>
      <rgbColor rgb="003A4972"/>
      <rgbColor rgb="007B0A14"/>
      <rgbColor rgb="00BF910C"/>
      <rgbColor rgb="00707014"/>
      <rgbColor rgb="009E540A"/>
      <rgbColor rgb="00633A11"/>
      <rgbColor rgb="001B1112"/>
      <rgbColor rgb="00FFFFFF"/>
      <rgbColor rgb="003DA8D5"/>
      <rgbColor rgb="00CCFFFF"/>
      <rgbColor rgb="00E7E467"/>
      <rgbColor rgb="00EAF894"/>
      <rgbColor rgb="00C3E4F1"/>
      <rgbColor rgb="00FECCCA"/>
      <rgbColor rgb="00EBE0CD"/>
      <rgbColor rgb="00FFF8C5"/>
      <rgbColor rgb="007587B9"/>
      <rgbColor rgb="0033CCCC"/>
      <rgbColor rgb="00AFCC0D"/>
      <rgbColor rgb="00F4D800"/>
      <rgbColor rgb="00FF9900"/>
      <rgbColor rgb="00FE7200"/>
      <rgbColor rgb="009E540A"/>
      <rgbColor rgb="00AA9F98"/>
      <rgbColor rgb="00003366"/>
      <rgbColor rgb="00339966"/>
      <rgbColor rgb="00003300"/>
      <rgbColor rgb="00333300"/>
      <rgbColor rgb="00993300"/>
      <rgbColor rgb="00C3A26C"/>
      <rgbColor rgb="00633A11"/>
      <rgbColor rgb="00372325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Incremental Profit of $100 Rebate</a:t>
            </a:r>
          </a:p>
        </c:rich>
      </c:tx>
      <c:layout>
        <c:manualLayout>
          <c:xMode val="edge"/>
          <c:yMode val="edge"/>
          <c:x val="0.27765501722758723"/>
          <c:y val="2.7642320316184445E-2"/>
        </c:manualLayout>
      </c:layout>
      <c:spPr>
        <a:noFill/>
        <a:ln w="25400">
          <a:noFill/>
        </a:ln>
      </c:spPr>
    </c:title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72655E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72655E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044255913526641"/>
          <c:y val="0.13333354505453673"/>
          <c:w val="0.64048707161264151"/>
          <c:h val="0.71057023401015307"/>
        </c:manualLayout>
      </c:layout>
      <c:surface3DChart>
        <c:ser>
          <c:idx val="0"/>
          <c:order val="0"/>
          <c:tx>
            <c:strRef>
              <c:f>'Basic model'!$F$27</c:f>
              <c:strCache>
                <c:ptCount val="1"/>
                <c:pt idx="0">
                  <c:v>$12 </c:v>
                </c:pt>
              </c:strCache>
            </c:strRef>
          </c:tx>
          <c:spPr>
            <a:solidFill>
              <a:srgbClr val="3DA8D5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model'!$F$27:$F$34</c:f>
              <c:numCache>
                <c:formatCode>"$"#,##0.00_);[Red]\("$"#,##0.00\)</c:formatCode>
                <c:ptCount val="8"/>
                <c:pt idx="0" formatCode="&quot;$&quot;#,##0_);[Red]\(&quot;$&quot;#,##0\)">
                  <c:v>12</c:v>
                </c:pt>
                <c:pt idx="1">
                  <c:v>-1544091080.7142861</c:v>
                </c:pt>
                <c:pt idx="2">
                  <c:v>-1151351856</c:v>
                </c:pt>
                <c:pt idx="3">
                  <c:v>5199803680</c:v>
                </c:pt>
                <c:pt idx="4">
                  <c:v>6870371472</c:v>
                </c:pt>
                <c:pt idx="5">
                  <c:v>9086775312</c:v>
                </c:pt>
                <c:pt idx="6">
                  <c:v>10726011572.355656</c:v>
                </c:pt>
                <c:pt idx="7">
                  <c:v>12247907384.005846</c:v>
                </c:pt>
              </c:numCache>
            </c:numRef>
          </c:val>
        </c:ser>
        <c:ser>
          <c:idx val="1"/>
          <c:order val="1"/>
          <c:tx>
            <c:strRef>
              <c:f>'Basic model'!$G$27</c:f>
              <c:strCache>
                <c:ptCount val="1"/>
                <c:pt idx="0">
                  <c:v>$10 </c:v>
                </c:pt>
              </c:strCache>
            </c:strRef>
          </c:tx>
          <c:spPr>
            <a:solidFill>
              <a:srgbClr val="FB3D32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model'!$G$27:$G$34</c:f>
              <c:numCache>
                <c:formatCode>"$"#,##0.00_);[Red]\("$"#,##0.00\)</c:formatCode>
                <c:ptCount val="8"/>
                <c:pt idx="0" formatCode="&quot;$&quot;#,##0_);[Red]\(&quot;$&quot;#,##0\)">
                  <c:v>10</c:v>
                </c:pt>
                <c:pt idx="1">
                  <c:v>-1714786753.5714283</c:v>
                </c:pt>
                <c:pt idx="2">
                  <c:v>-1478648434.9999995</c:v>
                </c:pt>
                <c:pt idx="3">
                  <c:v>5837961984.9999981</c:v>
                </c:pt>
                <c:pt idx="4">
                  <c:v>7648259570</c:v>
                </c:pt>
                <c:pt idx="5">
                  <c:v>10100978930</c:v>
                </c:pt>
                <c:pt idx="6">
                  <c:v>11707760737.842766</c:v>
                </c:pt>
                <c:pt idx="7">
                  <c:v>12942992119.780165</c:v>
                </c:pt>
              </c:numCache>
            </c:numRef>
          </c:val>
        </c:ser>
        <c:ser>
          <c:idx val="2"/>
          <c:order val="2"/>
          <c:tx>
            <c:strRef>
              <c:f>'Basic model'!$H$27</c:f>
              <c:strCache>
                <c:ptCount val="1"/>
                <c:pt idx="0">
                  <c:v>$8 </c:v>
                </c:pt>
              </c:strCache>
            </c:strRef>
          </c:tx>
          <c:spPr>
            <a:solidFill>
              <a:srgbClr val="F4D8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model'!$H$27:$H$34</c:f>
              <c:numCache>
                <c:formatCode>"$"#,##0.00_);[Red]\("$"#,##0.00\)</c:formatCode>
                <c:ptCount val="8"/>
                <c:pt idx="0" formatCode="&quot;$&quot;#,##0_);[Red]\(&quot;$&quot;#,##0\)">
                  <c:v>8</c:v>
                </c:pt>
                <c:pt idx="1">
                  <c:v>-1701154425.7142863</c:v>
                </c:pt>
                <c:pt idx="2">
                  <c:v>-1692029445.9999998</c:v>
                </c:pt>
                <c:pt idx="3">
                  <c:v>6449635963</c:v>
                </c:pt>
                <c:pt idx="4">
                  <c:v>8344184384.000001</c:v>
                </c:pt>
                <c:pt idx="5">
                  <c:v>10807185958</c:v>
                </c:pt>
                <c:pt idx="6">
                  <c:v>12366405100.223349</c:v>
                </c:pt>
                <c:pt idx="7">
                  <c:v>13106746947.641182</c:v>
                </c:pt>
              </c:numCache>
            </c:numRef>
          </c:val>
        </c:ser>
        <c:ser>
          <c:idx val="3"/>
          <c:order val="3"/>
          <c:tx>
            <c:strRef>
              <c:f>'Basic model'!$I$27</c:f>
              <c:strCache>
                <c:ptCount val="1"/>
                <c:pt idx="0">
                  <c:v>$5 </c:v>
                </c:pt>
              </c:strCache>
            </c:strRef>
          </c:tx>
          <c:spPr>
            <a:solidFill>
              <a:srgbClr val="AFCC0D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model'!$I$27:$I$34</c:f>
              <c:numCache>
                <c:formatCode>"$"#,##0.00_);[Red]\("$"#,##0.00\)</c:formatCode>
                <c:ptCount val="8"/>
                <c:pt idx="0" formatCode="&quot;$&quot;#,##0_);[Red]\(&quot;$&quot;#,##0\)">
                  <c:v>5</c:v>
                </c:pt>
                <c:pt idx="1">
                  <c:v>-1598982465.0000005</c:v>
                </c:pt>
                <c:pt idx="2">
                  <c:v>-2094772470.0000002</c:v>
                </c:pt>
                <c:pt idx="3">
                  <c:v>7438924810.000001</c:v>
                </c:pt>
                <c:pt idx="4">
                  <c:v>9812693880</c:v>
                </c:pt>
                <c:pt idx="5">
                  <c:v>12195045370</c:v>
                </c:pt>
                <c:pt idx="6">
                  <c:v>13545762998.045145</c:v>
                </c:pt>
                <c:pt idx="7">
                  <c:v>12970056114.578682</c:v>
                </c:pt>
              </c:numCache>
            </c:numRef>
          </c:val>
        </c:ser>
        <c:ser>
          <c:idx val="4"/>
          <c:order val="4"/>
          <c:tx>
            <c:strRef>
              <c:f>'Basic model'!$J$27</c:f>
              <c:strCache>
                <c:ptCount val="1"/>
                <c:pt idx="0">
                  <c:v>$2 </c:v>
                </c:pt>
              </c:strCache>
            </c:strRef>
          </c:tx>
          <c:spPr>
            <a:solidFill>
              <a:srgbClr val="FE72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model'!$J$27:$J$34</c:f>
              <c:numCache>
                <c:formatCode>"$"#,##0.00_);[Red]\("$"#,##0.00\)</c:formatCode>
                <c:ptCount val="8"/>
                <c:pt idx="0" formatCode="&quot;$&quot;#,##0_);[Red]\(&quot;$&quot;#,##0\)">
                  <c:v>2</c:v>
                </c:pt>
                <c:pt idx="1">
                  <c:v>-1344772434.2857137</c:v>
                </c:pt>
                <c:pt idx="2">
                  <c:v>-2302036617</c:v>
                </c:pt>
                <c:pt idx="3">
                  <c:v>7683706470</c:v>
                </c:pt>
                <c:pt idx="4">
                  <c:v>9926452248.0000038</c:v>
                </c:pt>
                <c:pt idx="5">
                  <c:v>12820120213</c:v>
                </c:pt>
                <c:pt idx="6">
                  <c:v>12706295555.004648</c:v>
                </c:pt>
                <c:pt idx="7">
                  <c:v>9661838202.8325005</c:v>
                </c:pt>
              </c:numCache>
            </c:numRef>
          </c:val>
        </c:ser>
        <c:ser>
          <c:idx val="5"/>
          <c:order val="5"/>
          <c:tx>
            <c:strRef>
              <c:f>'Basic model'!$K$27</c:f>
              <c:strCache>
                <c:ptCount val="1"/>
                <c:pt idx="0">
                  <c:v>$0 </c:v>
                </c:pt>
              </c:strCache>
            </c:strRef>
          </c:tx>
          <c:spPr>
            <a:solidFill>
              <a:srgbClr val="C3A26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'Basic model'!$E$28:$E$34</c:f>
              <c:numCache>
                <c:formatCode>"$"#,##0_);[Red]\("$"#,##0\)</c:formatCode>
                <c:ptCount val="7"/>
                <c:pt idx="0">
                  <c:v>500</c:v>
                </c:pt>
                <c:pt idx="1">
                  <c:v>400</c:v>
                </c:pt>
                <c:pt idx="2">
                  <c:v>300</c:v>
                </c:pt>
                <c:pt idx="3">
                  <c:v>250</c:v>
                </c:pt>
                <c:pt idx="4">
                  <c:v>200</c:v>
                </c:pt>
                <c:pt idx="5">
                  <c:v>150</c:v>
                </c:pt>
                <c:pt idx="6">
                  <c:v>100</c:v>
                </c:pt>
              </c:numCache>
            </c:numRef>
          </c:cat>
          <c:val>
            <c:numRef>
              <c:f>'Basic model'!$K$27:$K$34</c:f>
              <c:numCache>
                <c:formatCode>"$"#,##0.00_);[Red]\("$"#,##0.00\)</c:formatCode>
                <c:ptCount val="8"/>
                <c:pt idx="0" formatCode="&quot;$&quot;#,##0_);[Red]\(&quot;$&quot;#,##0\)">
                  <c:v>0</c:v>
                </c:pt>
                <c:pt idx="1">
                  <c:v>-1806280178.5714297</c:v>
                </c:pt>
                <c:pt idx="2">
                  <c:v>10055831500.000008</c:v>
                </c:pt>
                <c:pt idx="3">
                  <c:v>9218188499.9999962</c:v>
                </c:pt>
                <c:pt idx="4">
                  <c:v>6210860999.9999981</c:v>
                </c:pt>
                <c:pt idx="5">
                  <c:v>2591809500</c:v>
                </c:pt>
                <c:pt idx="6">
                  <c:v>-635798465.64605904</c:v>
                </c:pt>
                <c:pt idx="7">
                  <c:v>-5151507605.4370298</c:v>
                </c:pt>
              </c:numCache>
            </c:numRef>
          </c:val>
        </c:ser>
        <c:bandFmts>
          <c:bandFmt>
            <c:idx val="0"/>
            <c:spPr>
              <a:solidFill>
                <a:srgbClr val="3DA8D5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FB3D32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4D80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AFCC0D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FE720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C3A26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6"/>
            <c:spPr>
              <a:solidFill>
                <a:srgbClr val="AA9F98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7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8"/>
            <c:spPr>
              <a:solidFill>
                <a:srgbClr val="3A4972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9"/>
            <c:spPr>
              <a:solidFill>
                <a:srgbClr val="7B0A14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92105344"/>
        <c:axId val="92107904"/>
        <c:axId val="92051200"/>
      </c:surface3DChart>
      <c:catAx>
        <c:axId val="92105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Hardware Price</a:t>
                </a:r>
              </a:p>
            </c:rich>
          </c:tx>
          <c:layout>
            <c:manualLayout>
              <c:xMode val="edge"/>
              <c:yMode val="edge"/>
              <c:x val="0.1117257240636905"/>
              <c:y val="0.92683074001324317"/>
            </c:manualLayout>
          </c:layout>
          <c:spPr>
            <a:noFill/>
            <a:ln w="25400">
              <a:noFill/>
            </a:ln>
          </c:spPr>
        </c:title>
        <c:numFmt formatCode="&quot;$&quot;#,##0_);[Red]\(&quot;$&quot;#,##0\)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079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92107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Incremental Profit
(Billions)</a:t>
                </a:r>
              </a:p>
            </c:rich>
          </c:tx>
          <c:layout>
            <c:manualLayout>
              <c:xMode val="edge"/>
              <c:yMode val="edge"/>
              <c:x val="5.5309764387965589E-3"/>
              <c:y val="0.34308997568911281"/>
            </c:manualLayout>
          </c:layout>
          <c:spPr>
            <a:noFill/>
            <a:ln w="25400">
              <a:noFill/>
            </a:ln>
          </c:spPr>
        </c:title>
        <c:numFmt formatCode="\$#,##0,,,\ ;[Red]\(\$#,##0,,,\);\-\ ;\ 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05344"/>
        <c:crosses val="autoZero"/>
        <c:crossBetween val="between"/>
      </c:valAx>
      <c:serAx>
        <c:axId val="92051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Subscription Price</a:t>
                </a:r>
              </a:p>
            </c:rich>
          </c:tx>
          <c:layout>
            <c:manualLayout>
              <c:xMode val="edge"/>
              <c:yMode val="edge"/>
              <c:x val="0.75553138153960997"/>
              <c:y val="0.7886191384323209"/>
            </c:manualLayout>
          </c:layout>
          <c:spPr>
            <a:noFill/>
            <a:ln w="25400">
              <a:noFill/>
            </a:ln>
          </c:spPr>
        </c:title>
        <c:numFmt formatCode="\$#,##0_);[Red]\(\$#,##0\)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107904"/>
        <c:crosses val="autoZero"/>
        <c:tickLblSkip val="2"/>
        <c:tickMarkSkip val="1"/>
      </c:ser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1647825</xdr:colOff>
      <xdr:row>34</xdr:row>
      <xdr:rowOff>47625</xdr:rowOff>
    </xdr:from>
    <xdr:to>
      <xdr:col>12</xdr:col>
      <xdr:colOff>104775</xdr:colOff>
      <xdr:row>70</xdr:row>
      <xdr:rowOff>76200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D1" workbookViewId="0">
      <selection activeCell="E40" sqref="E40"/>
    </sheetView>
  </sheetViews>
  <sheetFormatPr defaultRowHeight="12.75"/>
  <cols>
    <col min="1" max="1" width="19.42578125" customWidth="1"/>
    <col min="2" max="2" width="10.85546875" bestFit="1" customWidth="1"/>
    <col min="5" max="5" width="34.140625" bestFit="1" customWidth="1"/>
    <col min="6" max="6" width="18.28515625" bestFit="1" customWidth="1"/>
    <col min="7" max="11" width="18.140625" bestFit="1" customWidth="1"/>
  </cols>
  <sheetData>
    <row r="1" spans="1:11">
      <c r="A1" s="1" t="s">
        <v>0</v>
      </c>
      <c r="B1" s="2"/>
      <c r="E1" s="8" t="s">
        <v>16</v>
      </c>
      <c r="F1" s="9">
        <v>12</v>
      </c>
      <c r="G1" s="10">
        <v>10</v>
      </c>
      <c r="H1" s="9">
        <v>8</v>
      </c>
      <c r="I1" s="9">
        <v>5</v>
      </c>
      <c r="J1" s="9">
        <v>2</v>
      </c>
      <c r="K1" s="11">
        <v>0</v>
      </c>
    </row>
    <row r="2" spans="1:11">
      <c r="A2" t="s">
        <v>1</v>
      </c>
      <c r="B2" s="2">
        <v>40000</v>
      </c>
      <c r="E2" s="12">
        <v>500</v>
      </c>
      <c r="F2" s="13">
        <f t="shared" ref="F2:K2" si="0">FORECAST($E$2,F3:F8,$E$3:$E$8)</f>
        <v>30881821.614285722</v>
      </c>
      <c r="G2" s="14">
        <f t="shared" si="0"/>
        <v>34295735.071428567</v>
      </c>
      <c r="H2" s="15">
        <f t="shared" si="0"/>
        <v>34023088.514285728</v>
      </c>
      <c r="I2" s="15">
        <f t="shared" si="0"/>
        <v>31979649.300000012</v>
      </c>
      <c r="J2" s="15">
        <f t="shared" si="0"/>
        <v>26895448.685714275</v>
      </c>
      <c r="K2" s="16">
        <f t="shared" si="0"/>
        <v>36125603.571428597</v>
      </c>
    </row>
    <row r="3" spans="1:11">
      <c r="A3" t="s">
        <v>2</v>
      </c>
      <c r="B3" s="3">
        <v>45</v>
      </c>
      <c r="E3" s="12">
        <v>400</v>
      </c>
      <c r="F3" s="17">
        <v>53035818</v>
      </c>
      <c r="G3" s="18">
        <v>61308586</v>
      </c>
      <c r="H3" s="19">
        <v>65849777</v>
      </c>
      <c r="I3" s="19">
        <v>73883961</v>
      </c>
      <c r="J3" s="19">
        <v>79093203</v>
      </c>
      <c r="K3" s="20">
        <v>78340240</v>
      </c>
    </row>
    <row r="4" spans="1:11">
      <c r="A4" t="s">
        <v>3</v>
      </c>
      <c r="B4" s="3">
        <v>5</v>
      </c>
      <c r="E4" s="12">
        <v>300</v>
      </c>
      <c r="F4" s="17">
        <v>55060702</v>
      </c>
      <c r="G4" s="18">
        <v>63559339</v>
      </c>
      <c r="H4" s="19">
        <v>68242093</v>
      </c>
      <c r="I4" s="19">
        <v>76484653</v>
      </c>
      <c r="J4" s="19">
        <v>82039056</v>
      </c>
      <c r="K4" s="20">
        <v>104955180.00000001</v>
      </c>
    </row>
    <row r="5" spans="1:11">
      <c r="B5" s="2"/>
      <c r="E5" s="12">
        <v>250</v>
      </c>
      <c r="F5" s="17">
        <v>58933842</v>
      </c>
      <c r="G5" s="18">
        <v>68356607</v>
      </c>
      <c r="H5" s="19">
        <v>73955552</v>
      </c>
      <c r="I5" s="19">
        <v>83432415</v>
      </c>
      <c r="J5" s="19">
        <v>89965044</v>
      </c>
      <c r="K5" s="20">
        <v>129013800</v>
      </c>
    </row>
    <row r="6" spans="1:11">
      <c r="A6" s="1" t="s">
        <v>4</v>
      </c>
      <c r="B6" s="2"/>
      <c r="E6" s="12">
        <v>200</v>
      </c>
      <c r="F6" s="17">
        <v>68517282</v>
      </c>
      <c r="G6" s="18">
        <v>79804256</v>
      </c>
      <c r="H6" s="19">
        <v>87243520</v>
      </c>
      <c r="I6" s="19">
        <v>100706497</v>
      </c>
      <c r="J6" s="19">
        <v>110714626</v>
      </c>
      <c r="K6" s="20">
        <v>143531040</v>
      </c>
    </row>
    <row r="7" spans="1:11">
      <c r="A7" t="s">
        <v>5</v>
      </c>
      <c r="B7" s="3">
        <v>10</v>
      </c>
      <c r="E7" s="12">
        <v>150</v>
      </c>
      <c r="F7" s="17">
        <v>77959159</v>
      </c>
      <c r="G7" s="19">
        <v>91410961</v>
      </c>
      <c r="H7" s="19">
        <v>101077088</v>
      </c>
      <c r="I7" s="19">
        <v>119289632</v>
      </c>
      <c r="J7" s="19">
        <v>132895712</v>
      </c>
      <c r="K7" s="20">
        <v>171218970</v>
      </c>
    </row>
    <row r="8" spans="1:11" ht="13.5" thickBot="1">
      <c r="A8" t="s">
        <v>6</v>
      </c>
      <c r="B8" s="4">
        <v>0.5</v>
      </c>
      <c r="E8" s="21">
        <v>100</v>
      </c>
      <c r="F8" s="22">
        <v>96890614</v>
      </c>
      <c r="G8" s="23">
        <v>114597322</v>
      </c>
      <c r="H8" s="23">
        <v>128352902</v>
      </c>
      <c r="I8" s="23">
        <v>155406085</v>
      </c>
      <c r="J8" s="23">
        <v>181043559</v>
      </c>
      <c r="K8" s="24">
        <v>186945980</v>
      </c>
    </row>
    <row r="9" spans="1:11" ht="14.25" thickTop="1" thickBot="1">
      <c r="A9" t="s">
        <v>7</v>
      </c>
      <c r="B9" s="5">
        <v>0.3</v>
      </c>
    </row>
    <row r="10" spans="1:11" ht="13.5" thickTop="1">
      <c r="B10" s="2"/>
      <c r="E10" s="8" t="s">
        <v>14</v>
      </c>
      <c r="F10" s="9">
        <v>12</v>
      </c>
      <c r="G10" s="10">
        <v>10</v>
      </c>
      <c r="H10" s="9">
        <v>8</v>
      </c>
      <c r="I10" s="9">
        <v>5</v>
      </c>
      <c r="J10" s="9">
        <v>2</v>
      </c>
      <c r="K10" s="11">
        <v>0</v>
      </c>
    </row>
    <row r="11" spans="1:11">
      <c r="A11" s="1" t="s">
        <v>8</v>
      </c>
      <c r="B11" s="2"/>
      <c r="E11" s="12">
        <f t="shared" ref="E11:E16" si="1">E3-100</f>
        <v>300</v>
      </c>
      <c r="F11" s="25">
        <f t="shared" ref="F11:K11" si="2">(F4-F3)/F3</f>
        <v>3.817955631418752E-2</v>
      </c>
      <c r="G11" s="26">
        <f t="shared" si="2"/>
        <v>3.6711872624170458E-2</v>
      </c>
      <c r="H11" s="26">
        <f t="shared" si="2"/>
        <v>3.6329902833232071E-2</v>
      </c>
      <c r="I11" s="26">
        <f t="shared" si="2"/>
        <v>3.5199682919003217E-2</v>
      </c>
      <c r="J11" s="26">
        <f t="shared" si="2"/>
        <v>3.7245336998174165E-2</v>
      </c>
      <c r="K11" s="27">
        <f t="shared" si="2"/>
        <v>0.33973523696123492</v>
      </c>
    </row>
    <row r="12" spans="1:11">
      <c r="A12" t="s">
        <v>9</v>
      </c>
      <c r="B12" s="3">
        <v>6</v>
      </c>
      <c r="E12" s="12">
        <f t="shared" si="1"/>
        <v>200</v>
      </c>
      <c r="F12" s="28">
        <f t="shared" ref="F12:K14" si="3">(F6-F4)/F4</f>
        <v>0.24439535841733365</v>
      </c>
      <c r="G12" s="30">
        <f t="shared" si="3"/>
        <v>0.25558662590874331</v>
      </c>
      <c r="H12" s="30">
        <f t="shared" si="3"/>
        <v>0.27844144522355141</v>
      </c>
      <c r="I12" s="30">
        <f t="shared" si="3"/>
        <v>0.31668894412059373</v>
      </c>
      <c r="J12" s="30">
        <f t="shared" si="3"/>
        <v>0.34953559192587491</v>
      </c>
      <c r="K12" s="31">
        <f t="shared" si="3"/>
        <v>0.36754603250644685</v>
      </c>
    </row>
    <row r="13" spans="1:11">
      <c r="A13" t="s">
        <v>7</v>
      </c>
      <c r="B13" s="4">
        <v>0.2</v>
      </c>
      <c r="E13" s="12">
        <f t="shared" si="1"/>
        <v>150</v>
      </c>
      <c r="F13" s="28">
        <f t="shared" si="3"/>
        <v>0.32282499077524929</v>
      </c>
      <c r="G13" s="30">
        <f t="shared" si="3"/>
        <v>0.33726592076169021</v>
      </c>
      <c r="H13" s="30">
        <f t="shared" si="3"/>
        <v>0.36672751763113065</v>
      </c>
      <c r="I13" s="30">
        <f t="shared" si="3"/>
        <v>0.42977560939594039</v>
      </c>
      <c r="J13" s="30">
        <f t="shared" si="3"/>
        <v>0.47719276389171777</v>
      </c>
      <c r="K13" s="31">
        <f t="shared" si="3"/>
        <v>0.32713686442845646</v>
      </c>
    </row>
    <row r="14" spans="1:11">
      <c r="B14" s="2"/>
      <c r="E14" s="12">
        <f t="shared" si="1"/>
        <v>100</v>
      </c>
      <c r="F14" s="28">
        <f t="shared" si="3"/>
        <v>0.41410475097363025</v>
      </c>
      <c r="G14" s="30">
        <f t="shared" si="3"/>
        <v>0.43598008106234332</v>
      </c>
      <c r="H14" s="30">
        <f t="shared" si="3"/>
        <v>0.47120269791957042</v>
      </c>
      <c r="I14" s="30">
        <f t="shared" si="3"/>
        <v>0.54315848162209435</v>
      </c>
      <c r="J14" s="30">
        <f t="shared" si="3"/>
        <v>0.63522711985677482</v>
      </c>
      <c r="K14" s="31">
        <f t="shared" si="3"/>
        <v>0.30247770795780482</v>
      </c>
    </row>
    <row r="15" spans="1:11">
      <c r="A15" s="1" t="s">
        <v>10</v>
      </c>
      <c r="E15" s="12">
        <f t="shared" si="1"/>
        <v>50</v>
      </c>
      <c r="F15" s="28">
        <f t="shared" ref="F15:K15" si="4">FORECAST($E$15,F11:F14,$E$11:$E$14)</f>
        <v>0.51252734628336816</v>
      </c>
      <c r="G15" s="30">
        <f t="shared" si="4"/>
        <v>0.53963122046171652</v>
      </c>
      <c r="H15" s="30">
        <f t="shared" si="4"/>
        <v>0.58621181621390817</v>
      </c>
      <c r="I15" s="30">
        <f t="shared" si="4"/>
        <v>0.68147318809054691</v>
      </c>
      <c r="J15" s="30">
        <f t="shared" si="4"/>
        <v>0.7828549857638103</v>
      </c>
      <c r="K15" s="31">
        <f t="shared" si="4"/>
        <v>0.30857756919317769</v>
      </c>
    </row>
    <row r="16" spans="1:11" ht="13.5" thickBot="1">
      <c r="A16" t="s">
        <v>11</v>
      </c>
      <c r="B16" s="6">
        <f>B2*(B3-B4)</f>
        <v>1600000</v>
      </c>
      <c r="E16" s="21">
        <f t="shared" si="1"/>
        <v>0</v>
      </c>
      <c r="F16" s="32">
        <f t="shared" ref="F16:K16" si="5">FORECAST($E$16,F11:F15,$E$11:$E$15)</f>
        <v>0.60621868525182931</v>
      </c>
      <c r="G16" s="33">
        <f t="shared" si="5"/>
        <v>0.63899307332443644</v>
      </c>
      <c r="H16" s="33">
        <f t="shared" si="5"/>
        <v>0.69458869814555801</v>
      </c>
      <c r="I16" s="33">
        <f t="shared" si="5"/>
        <v>0.80884319120914272</v>
      </c>
      <c r="J16" s="33">
        <f t="shared" si="5"/>
        <v>0.93123854307132847</v>
      </c>
      <c r="K16" s="34">
        <f t="shared" si="5"/>
        <v>0.29925160873124745</v>
      </c>
    </row>
    <row r="17" spans="1:11" ht="14.25" thickTop="1" thickBot="1">
      <c r="A17" t="s">
        <v>12</v>
      </c>
      <c r="B17" s="7">
        <f>((B2*(1+B9))*(B3-B4))-((B2*(1+B9)*B8)*B7)</f>
        <v>1820000</v>
      </c>
    </row>
    <row r="18" spans="1:11" ht="13.5" thickTop="1">
      <c r="A18" t="s">
        <v>13</v>
      </c>
      <c r="B18" s="6">
        <f>B2*(1+B13)*(B3-B12-B4)</f>
        <v>1632000</v>
      </c>
      <c r="E18" s="8" t="s">
        <v>15</v>
      </c>
      <c r="F18" s="9">
        <v>12</v>
      </c>
      <c r="G18" s="10">
        <v>10</v>
      </c>
      <c r="H18" s="9">
        <v>8</v>
      </c>
      <c r="I18" s="9">
        <v>5</v>
      </c>
      <c r="J18" s="9">
        <v>2</v>
      </c>
      <c r="K18" s="11">
        <v>0</v>
      </c>
    </row>
    <row r="19" spans="1:11">
      <c r="E19" s="35" t="str">
        <f t="shared" ref="E19:E25" si="6">E2&amp;" with 100 rebate"</f>
        <v>500 with 100 rebate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</row>
    <row r="20" spans="1:11">
      <c r="B20" s="6"/>
      <c r="E20" s="35" t="str">
        <f t="shared" si="6"/>
        <v>400 with 100 rebate</v>
      </c>
      <c r="F20" s="28">
        <f>F11*1.5</f>
        <v>5.7269334471281283E-2</v>
      </c>
      <c r="G20" s="29">
        <f t="shared" ref="F20:K21" si="7">G11*1.5</f>
        <v>5.5067808936255687E-2</v>
      </c>
      <c r="H20" s="30">
        <f t="shared" si="7"/>
        <v>5.449485424984811E-2</v>
      </c>
      <c r="I20" s="30">
        <f t="shared" si="7"/>
        <v>5.2799524378504825E-2</v>
      </c>
      <c r="J20" s="30">
        <f t="shared" si="7"/>
        <v>5.5868005497261244E-2</v>
      </c>
      <c r="K20" s="31">
        <f t="shared" si="7"/>
        <v>0.50960285544185235</v>
      </c>
    </row>
    <row r="21" spans="1:11">
      <c r="E21" s="35" t="str">
        <f t="shared" si="6"/>
        <v>300 with 100 rebate</v>
      </c>
      <c r="F21" s="28">
        <f t="shared" si="7"/>
        <v>0.36659303762600048</v>
      </c>
      <c r="G21" s="29">
        <f t="shared" si="7"/>
        <v>0.38337993886311494</v>
      </c>
      <c r="H21" s="30">
        <f t="shared" si="7"/>
        <v>0.41766216783532711</v>
      </c>
      <c r="I21" s="30">
        <f t="shared" si="7"/>
        <v>0.47503341618089057</v>
      </c>
      <c r="J21" s="30">
        <f t="shared" si="7"/>
        <v>0.52430338788881237</v>
      </c>
      <c r="K21" s="31">
        <f t="shared" si="7"/>
        <v>0.5513190487596703</v>
      </c>
    </row>
    <row r="22" spans="1:11">
      <c r="E22" s="35" t="str">
        <f t="shared" si="6"/>
        <v>250 with 100 rebate</v>
      </c>
      <c r="F22" s="28">
        <f t="shared" ref="F22:K22" si="8">F13*1.5</f>
        <v>0.48423748616287393</v>
      </c>
      <c r="G22" s="29">
        <f t="shared" si="8"/>
        <v>0.50589888114253534</v>
      </c>
      <c r="H22" s="30">
        <f t="shared" si="8"/>
        <v>0.55009127644669598</v>
      </c>
      <c r="I22" s="30">
        <f t="shared" si="8"/>
        <v>0.64466341409391059</v>
      </c>
      <c r="J22" s="30">
        <f t="shared" si="8"/>
        <v>0.71578914583757669</v>
      </c>
      <c r="K22" s="31">
        <f t="shared" si="8"/>
        <v>0.4907052966426847</v>
      </c>
    </row>
    <row r="23" spans="1:11">
      <c r="E23" s="35" t="str">
        <f t="shared" si="6"/>
        <v>200 with 100 rebate</v>
      </c>
      <c r="F23" s="28">
        <f t="shared" ref="F23:K23" si="9">F14*1.5</f>
        <v>0.62115712646044541</v>
      </c>
      <c r="G23" s="29">
        <f t="shared" si="9"/>
        <v>0.65397012159351497</v>
      </c>
      <c r="H23" s="30">
        <f t="shared" si="9"/>
        <v>0.70680404687935561</v>
      </c>
      <c r="I23" s="30">
        <f t="shared" si="9"/>
        <v>0.81473772243314158</v>
      </c>
      <c r="J23" s="30">
        <f t="shared" si="9"/>
        <v>0.95284067978516229</v>
      </c>
      <c r="K23" s="31">
        <f t="shared" si="9"/>
        <v>0.45371656193670723</v>
      </c>
    </row>
    <row r="24" spans="1:11">
      <c r="E24" s="35" t="str">
        <f t="shared" si="6"/>
        <v>150 with 100 rebate</v>
      </c>
      <c r="F24" s="28">
        <f t="shared" ref="F24:K24" si="10">F15*1.5</f>
        <v>0.76879101942505224</v>
      </c>
      <c r="G24" s="30">
        <f t="shared" si="10"/>
        <v>0.80944683069257484</v>
      </c>
      <c r="H24" s="30">
        <f t="shared" si="10"/>
        <v>0.8793177243208623</v>
      </c>
      <c r="I24" s="30">
        <f t="shared" si="10"/>
        <v>1.0222097821358203</v>
      </c>
      <c r="J24" s="30">
        <f t="shared" si="10"/>
        <v>1.1742824786457153</v>
      </c>
      <c r="K24" s="31">
        <f t="shared" si="10"/>
        <v>0.46286635378976654</v>
      </c>
    </row>
    <row r="25" spans="1:11">
      <c r="E25" s="36" t="str">
        <f t="shared" si="6"/>
        <v>100 with 100 rebate</v>
      </c>
      <c r="F25" s="32">
        <f t="shared" ref="F25:K25" si="11">FORECAST($E$16,F20:F24,$E$11:$E$15)</f>
        <v>0.90932802787774381</v>
      </c>
      <c r="G25" s="33">
        <f t="shared" si="11"/>
        <v>0.95848960998665467</v>
      </c>
      <c r="H25" s="33">
        <f t="shared" si="11"/>
        <v>1.0418830472183371</v>
      </c>
      <c r="I25" s="33">
        <f t="shared" si="11"/>
        <v>1.2132647868137143</v>
      </c>
      <c r="J25" s="33">
        <f t="shared" si="11"/>
        <v>1.3968578146069925</v>
      </c>
      <c r="K25" s="34">
        <f t="shared" si="11"/>
        <v>0.44887741309687118</v>
      </c>
    </row>
    <row r="27" spans="1:11">
      <c r="E27" s="8" t="s">
        <v>17</v>
      </c>
      <c r="F27" s="48">
        <v>12</v>
      </c>
      <c r="G27" s="49">
        <v>10</v>
      </c>
      <c r="H27" s="48">
        <v>8</v>
      </c>
      <c r="I27" s="48">
        <v>5</v>
      </c>
      <c r="J27" s="48">
        <v>2</v>
      </c>
      <c r="K27" s="50">
        <v>0</v>
      </c>
    </row>
    <row r="28" spans="1:11">
      <c r="E28" s="51">
        <v>500</v>
      </c>
      <c r="F28" s="37">
        <f t="shared" ref="F28:K32" si="12">(F2*F19)*$E2+(F2*F19)*F$27*12-(F2*(1+F19))*0.5*100</f>
        <v>-1544091080.7142861</v>
      </c>
      <c r="G28" s="38">
        <f t="shared" si="12"/>
        <v>-1714786753.5714283</v>
      </c>
      <c r="H28" s="39">
        <f t="shared" si="12"/>
        <v>-1701154425.7142863</v>
      </c>
      <c r="I28" s="39">
        <f t="shared" si="12"/>
        <v>-1598982465.0000005</v>
      </c>
      <c r="J28" s="39">
        <f t="shared" si="12"/>
        <v>-1344772434.2857137</v>
      </c>
      <c r="K28" s="40">
        <f t="shared" si="12"/>
        <v>-1806280178.5714297</v>
      </c>
    </row>
    <row r="29" spans="1:11">
      <c r="E29" s="51">
        <v>400</v>
      </c>
      <c r="F29" s="41">
        <f t="shared" si="12"/>
        <v>-1151351856</v>
      </c>
      <c r="G29" s="42">
        <f t="shared" si="12"/>
        <v>-1478648434.9999995</v>
      </c>
      <c r="H29" s="43">
        <f t="shared" si="12"/>
        <v>-1692029445.9999998</v>
      </c>
      <c r="I29" s="43">
        <f t="shared" si="12"/>
        <v>-2094772470.0000002</v>
      </c>
      <c r="J29" s="43">
        <f t="shared" si="12"/>
        <v>-2302036617</v>
      </c>
      <c r="K29" s="44">
        <f t="shared" si="12"/>
        <v>10055831500.000008</v>
      </c>
    </row>
    <row r="30" spans="1:11">
      <c r="E30" s="51">
        <v>300</v>
      </c>
      <c r="F30" s="41">
        <f t="shared" si="12"/>
        <v>5199803680</v>
      </c>
      <c r="G30" s="42">
        <f t="shared" si="12"/>
        <v>5837961984.9999981</v>
      </c>
      <c r="H30" s="43">
        <f t="shared" si="12"/>
        <v>6449635963</v>
      </c>
      <c r="I30" s="43">
        <f t="shared" si="12"/>
        <v>7438924810.000001</v>
      </c>
      <c r="J30" s="43">
        <f t="shared" si="12"/>
        <v>7683706470</v>
      </c>
      <c r="K30" s="44">
        <f t="shared" si="12"/>
        <v>9218188499.9999962</v>
      </c>
    </row>
    <row r="31" spans="1:11">
      <c r="E31" s="51">
        <v>250</v>
      </c>
      <c r="F31" s="41">
        <f t="shared" si="12"/>
        <v>6870371472</v>
      </c>
      <c r="G31" s="42">
        <f t="shared" si="12"/>
        <v>7648259570</v>
      </c>
      <c r="H31" s="43">
        <f t="shared" si="12"/>
        <v>8344184384.000001</v>
      </c>
      <c r="I31" s="43">
        <f t="shared" si="12"/>
        <v>9812693880</v>
      </c>
      <c r="J31" s="43">
        <f t="shared" si="12"/>
        <v>9926452248.0000038</v>
      </c>
      <c r="K31" s="44">
        <f t="shared" si="12"/>
        <v>6210860999.9999981</v>
      </c>
    </row>
    <row r="32" spans="1:11">
      <c r="E32" s="51">
        <v>200</v>
      </c>
      <c r="F32" s="41">
        <f t="shared" si="12"/>
        <v>9086775312</v>
      </c>
      <c r="G32" s="42">
        <f t="shared" si="12"/>
        <v>10100978930</v>
      </c>
      <c r="H32" s="43">
        <f t="shared" si="12"/>
        <v>10807185958</v>
      </c>
      <c r="I32" s="43">
        <f t="shared" si="12"/>
        <v>12195045370</v>
      </c>
      <c r="J32" s="43">
        <f t="shared" si="12"/>
        <v>12820120213</v>
      </c>
      <c r="K32" s="44">
        <f t="shared" si="12"/>
        <v>2591809500</v>
      </c>
    </row>
    <row r="33" spans="5:11">
      <c r="E33" s="51">
        <v>150</v>
      </c>
      <c r="F33" s="41">
        <f t="shared" ref="F33:K33" si="13">(F7*F24)*$E7+(F7*F24)*F$27*12-(F7*(1+F24))*0.5*100</f>
        <v>10726011572.355656</v>
      </c>
      <c r="G33" s="43">
        <f t="shared" si="13"/>
        <v>11707760737.842766</v>
      </c>
      <c r="H33" s="43">
        <f t="shared" si="13"/>
        <v>12366405100.223349</v>
      </c>
      <c r="I33" s="43">
        <f t="shared" si="13"/>
        <v>13545762998.045145</v>
      </c>
      <c r="J33" s="43">
        <f t="shared" si="13"/>
        <v>12706295555.004648</v>
      </c>
      <c r="K33" s="44">
        <f t="shared" si="13"/>
        <v>-635798465.64605904</v>
      </c>
    </row>
    <row r="34" spans="5:11">
      <c r="E34" s="52">
        <v>100</v>
      </c>
      <c r="F34" s="45">
        <f t="shared" ref="F34:K34" si="14">(F8*F25)*$E8+(F8*F25)*F$27*12-(F8*(1+F25))*0.5*100</f>
        <v>12247907384.005846</v>
      </c>
      <c r="G34" s="46">
        <f t="shared" si="14"/>
        <v>12942992119.780165</v>
      </c>
      <c r="H34" s="46">
        <f t="shared" si="14"/>
        <v>13106746947.641182</v>
      </c>
      <c r="I34" s="46">
        <f t="shared" si="14"/>
        <v>12970056114.578682</v>
      </c>
      <c r="J34" s="46">
        <f t="shared" si="14"/>
        <v>9661838202.8325005</v>
      </c>
      <c r="K34" s="47">
        <f t="shared" si="14"/>
        <v>-5151507605.4370298</v>
      </c>
    </row>
  </sheetData>
  <phoneticPr fontId="0" type="noConversion"/>
  <printOptions headings="1" gridLines="1"/>
  <pageMargins left="0.75" right="0.75" top="1" bottom="1" header="0.5" footer="0.5"/>
  <pageSetup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Basic model</vt:lpstr>
    </vt:vector>
  </TitlesOfParts>
  <Company>Columbia Business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Juran</dc:creator>
  <cp:lastModifiedBy>Clay</cp:lastModifiedBy>
  <dcterms:created xsi:type="dcterms:W3CDTF">2002-02-01T19:49:58Z</dcterms:created>
  <dcterms:modified xsi:type="dcterms:W3CDTF">2009-04-22T11:58:34Z</dcterms:modified>
</cp:coreProperties>
</file>