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5480" windowHeight="912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Sheet1!$C$29:$F$33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Sheet1!$C$29:$C$33</definedName>
    <definedName name="solver_lhs2" localSheetId="0" hidden="1">Sheet1!$C$29:$F$33</definedName>
    <definedName name="solver_lhs3" localSheetId="0" hidden="1">Sheet1!$C$34:$F$34</definedName>
    <definedName name="solver_lhs4" localSheetId="0" hidden="1">Sheet1!$D$29:$D$33</definedName>
    <definedName name="solver_lhs5" localSheetId="0" hidden="1">Sheet1!$E$29:$E$33</definedName>
    <definedName name="solver_lhs6" localSheetId="0" hidden="1">Sheet1!$F$29:$F$33</definedName>
    <definedName name="solver_lhs7" localSheetId="0" hidden="1">Sheet1!$J$31</definedName>
    <definedName name="solver_lhs8" localSheetId="0" hidden="1">Sheet1!$J$31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neg" localSheetId="0" hidden="1">1</definedName>
    <definedName name="solver_nod" localSheetId="0" hidden="1">5000</definedName>
    <definedName name="solver_num" localSheetId="0" hidden="1">7</definedName>
    <definedName name="solver_nwt" localSheetId="0" hidden="1">1</definedName>
    <definedName name="solver_ofx" localSheetId="0" hidden="1">2</definedName>
    <definedName name="solver_opt" localSheetId="0" hidden="1">Sheet1!$J$33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4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el6" localSheetId="0" hidden="1">1</definedName>
    <definedName name="solver_rel7" localSheetId="0" hidden="1">1</definedName>
    <definedName name="solver_rel8" localSheetId="0" hidden="1">1</definedName>
    <definedName name="solver_reo" localSheetId="0" hidden="1">2</definedName>
    <definedName name="solver_rep" localSheetId="0" hidden="1">2</definedName>
    <definedName name="solver_rhs1" localSheetId="0" hidden="1">Sheet1!$D$14:$D$18</definedName>
    <definedName name="solver_rhs2" localSheetId="0" hidden="1">integer</definedName>
    <definedName name="solver_rhs3" localSheetId="0" hidden="1">Sheet1!$C$24:$F$24</definedName>
    <definedName name="solver_rhs4" localSheetId="0" hidden="1">Sheet1!$D$14:$D$18</definedName>
    <definedName name="solver_rhs5" localSheetId="0" hidden="1">Sheet1!$D$14:$D$18</definedName>
    <definedName name="solver_rhs6" localSheetId="0" hidden="1">Sheet1!$D$14:$D$18</definedName>
    <definedName name="solver_rhs7" localSheetId="0" hidden="1">Sheet1!$J$25</definedName>
    <definedName name="solver_rhs8" localSheetId="0" hidden="1">Sheet1!$J$25</definedName>
    <definedName name="solver_rlx" localSheetId="0" hidden="1">2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1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25725" iterate="1" concurrentCalc="0"/>
</workbook>
</file>

<file path=xl/calcChain.xml><?xml version="1.0" encoding="utf-8"?>
<calcChain xmlns="http://schemas.openxmlformats.org/spreadsheetml/2006/main">
  <c r="J33" i="1"/>
  <c r="J27"/>
  <c r="G33"/>
  <c r="C34"/>
  <c r="F24"/>
  <c r="I14"/>
  <c r="H14"/>
  <c r="F5"/>
  <c r="E5"/>
  <c r="G30"/>
  <c r="G31"/>
  <c r="G32"/>
  <c r="G29"/>
  <c r="D34"/>
  <c r="E34"/>
  <c r="F34"/>
  <c r="J30"/>
  <c r="E15"/>
  <c r="F15"/>
  <c r="G15"/>
  <c r="H15"/>
  <c r="E16"/>
  <c r="F16"/>
  <c r="G16"/>
  <c r="H16"/>
  <c r="E17"/>
  <c r="F17"/>
  <c r="G17"/>
  <c r="H17"/>
  <c r="E18"/>
  <c r="F18"/>
  <c r="G18"/>
  <c r="H18"/>
  <c r="E14"/>
  <c r="F14"/>
  <c r="G14"/>
  <c r="I15"/>
  <c r="I16"/>
  <c r="I17"/>
  <c r="I18"/>
  <c r="D24"/>
  <c r="E24"/>
  <c r="C24"/>
  <c r="E6"/>
  <c r="F6"/>
  <c r="E7"/>
  <c r="F7"/>
  <c r="E8"/>
  <c r="F8"/>
  <c r="E9"/>
  <c r="F9"/>
  <c r="J29"/>
  <c r="J31"/>
</calcChain>
</file>

<file path=xl/comments1.xml><?xml version="1.0" encoding="utf-8"?>
<comments xmlns="http://schemas.openxmlformats.org/spreadsheetml/2006/main">
  <authors>
    <author>Jennifer Hung</author>
  </authors>
  <commentList>
    <comment ref="E5" authorId="0">
      <text>
        <r>
          <rPr>
            <b/>
            <sz val="8"/>
            <color indexed="81"/>
            <rFont val="Tahoma"/>
            <family val="2"/>
          </rPr>
          <t>=D5*0.8</t>
        </r>
      </text>
    </comment>
    <comment ref="F5" authorId="0">
      <text>
        <r>
          <rPr>
            <b/>
            <sz val="8"/>
            <color indexed="81"/>
            <rFont val="Tahoma"/>
            <family val="2"/>
          </rPr>
          <t>=E5*0.8</t>
        </r>
      </text>
    </comment>
    <comment ref="I14" authorId="0">
      <text>
        <r>
          <rPr>
            <b/>
            <sz val="8"/>
            <color indexed="81"/>
            <rFont val="Tahoma"/>
            <family val="2"/>
          </rPr>
          <t>=D14*E14</t>
        </r>
      </text>
    </comment>
    <comment ref="F24" authorId="0">
      <text>
        <r>
          <rPr>
            <b/>
            <sz val="8"/>
            <color indexed="81"/>
            <rFont val="Tahoma"/>
            <family val="2"/>
          </rPr>
          <t>=F23*(SUM($I$14:$I$18))</t>
        </r>
      </text>
    </comment>
    <comment ref="J27" authorId="0">
      <text>
        <r>
          <rPr>
            <b/>
            <sz val="8"/>
            <color indexed="81"/>
            <rFont val="Tahoma"/>
            <family val="2"/>
          </rPr>
          <t>=SUMPRODUCT(C5:F9,E14:H18,C29:F33)</t>
        </r>
      </text>
    </comment>
    <comment ref="G33" authorId="0">
      <text>
        <r>
          <rPr>
            <b/>
            <sz val="8"/>
            <color indexed="81"/>
            <rFont val="Tahoma"/>
            <family val="2"/>
          </rPr>
          <t>=MIN(SUM(C33:F33),1)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=J27-J31</t>
        </r>
      </text>
    </comment>
    <comment ref="C34" authorId="0">
      <text>
        <r>
          <rPr>
            <b/>
            <sz val="8"/>
            <color indexed="81"/>
            <rFont val="Tahoma"/>
            <family val="2"/>
          </rPr>
          <t>=SUMPRODUCT(C29:C33,E14:E18)</t>
        </r>
      </text>
    </comment>
  </commentList>
</comments>
</file>

<file path=xl/sharedStrings.xml><?xml version="1.0" encoding="utf-8"?>
<sst xmlns="http://schemas.openxmlformats.org/spreadsheetml/2006/main" count="69" uniqueCount="36">
  <si>
    <t>UES</t>
  </si>
  <si>
    <t>Midtown</t>
  </si>
  <si>
    <t>Finanicial/Tribeca</t>
  </si>
  <si>
    <t>Brooklyn</t>
  </si>
  <si>
    <t>Harlem</t>
  </si>
  <si>
    <t>Luxury</t>
  </si>
  <si>
    <t>Moderate</t>
  </si>
  <si>
    <t>Low End</t>
  </si>
  <si>
    <t>Office</t>
  </si>
  <si>
    <t>Condo</t>
  </si>
  <si>
    <t>Selling Prices ($/sf)</t>
  </si>
  <si>
    <t>Land</t>
  </si>
  <si>
    <t>Costs ($/sf)</t>
  </si>
  <si>
    <t>Neighborhood</t>
  </si>
  <si>
    <t>Height</t>
  </si>
  <si>
    <t>Restrictions</t>
  </si>
  <si>
    <t>(sf)</t>
  </si>
  <si>
    <t>Lot</t>
  </si>
  <si>
    <t>Area</t>
  </si>
  <si>
    <t>(floors)</t>
  </si>
  <si>
    <t>Buildable</t>
  </si>
  <si>
    <t>Demand (sf)</t>
  </si>
  <si>
    <t>Absorption and Demand</t>
  </si>
  <si>
    <t>Decision Variables</t>
  </si>
  <si>
    <t>Budget</t>
  </si>
  <si>
    <t>Revenues</t>
  </si>
  <si>
    <t>Total Cost</t>
  </si>
  <si>
    <t>Profits</t>
  </si>
  <si>
    <t xml:space="preserve">  Land Cost</t>
  </si>
  <si>
    <t xml:space="preserve">  Variable Cost</t>
  </si>
  <si>
    <t>Max Sq. ft. per floor</t>
  </si>
  <si>
    <t>% of Avail. sf</t>
  </si>
  <si>
    <t>Decision</t>
  </si>
  <si>
    <t>Sq. Ft.</t>
  </si>
  <si>
    <t>Financials</t>
  </si>
  <si>
    <t>Total Building sf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</si>
</sst>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ck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rgb="FF0070C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rgb="FFFF0000"/>
      </bottom>
      <diagonal/>
    </border>
    <border>
      <left style="medium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70C0"/>
      </left>
      <right/>
      <top style="thick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/>
    <xf numFmtId="0" fontId="2" fillId="0" borderId="2" xfId="0" applyFont="1" applyBorder="1" applyAlignment="1"/>
    <xf numFmtId="0" fontId="2" fillId="0" borderId="5" xfId="0" applyFont="1" applyBorder="1" applyAlignment="1"/>
    <xf numFmtId="0" fontId="3" fillId="0" borderId="17" xfId="0" applyFont="1" applyBorder="1" applyAlignment="1"/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3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3" fontId="2" fillId="0" borderId="26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9" xfId="0" applyNumberFormat="1" applyFont="1" applyBorder="1" applyAlignment="1"/>
    <xf numFmtId="0" fontId="2" fillId="0" borderId="0" xfId="0" applyFont="1" applyAlignment="1">
      <alignment horizontal="center"/>
    </xf>
    <xf numFmtId="0" fontId="2" fillId="0" borderId="18" xfId="0" applyFont="1" applyBorder="1" applyAlignment="1"/>
    <xf numFmtId="0" fontId="2" fillId="0" borderId="19" xfId="0" applyFont="1" applyBorder="1" applyAlignment="1"/>
    <xf numFmtId="0" fontId="3" fillId="0" borderId="2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2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2" fillId="0" borderId="42" xfId="0" applyFont="1" applyBorder="1" applyAlignment="1">
      <alignment vertical="center"/>
    </xf>
    <xf numFmtId="0" fontId="3" fillId="0" borderId="20" xfId="0" applyFont="1" applyBorder="1" applyAlignment="1"/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165" fontId="2" fillId="0" borderId="41" xfId="0" applyNumberFormat="1" applyFont="1" applyBorder="1" applyAlignment="1"/>
    <xf numFmtId="0" fontId="2" fillId="0" borderId="6" xfId="0" applyFont="1" applyBorder="1" applyAlignment="1"/>
    <xf numFmtId="165" fontId="2" fillId="0" borderId="6" xfId="0" applyNumberFormat="1" applyFont="1" applyBorder="1" applyAlignment="1"/>
    <xf numFmtId="0" fontId="2" fillId="0" borderId="46" xfId="0" applyFont="1" applyBorder="1" applyAlignment="1"/>
    <xf numFmtId="0" fontId="2" fillId="0" borderId="19" xfId="0" applyFont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2" fillId="0" borderId="7" xfId="0" applyFont="1" applyBorder="1" applyAlignment="1"/>
    <xf numFmtId="0" fontId="3" fillId="0" borderId="47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2" fillId="0" borderId="12" xfId="0" applyNumberFormat="1" applyFont="1" applyBorder="1" applyAlignment="1"/>
    <xf numFmtId="0" fontId="3" fillId="0" borderId="10" xfId="0" applyFont="1" applyBorder="1" applyAlignment="1"/>
    <xf numFmtId="164" fontId="6" fillId="0" borderId="1" xfId="2" applyNumberFormat="1" applyFont="1" applyBorder="1" applyAlignment="1"/>
    <xf numFmtId="37" fontId="6" fillId="0" borderId="22" xfId="1" applyNumberFormat="1" applyFont="1" applyBorder="1" applyAlignment="1">
      <alignment horizontal="center"/>
    </xf>
    <xf numFmtId="37" fontId="6" fillId="0" borderId="23" xfId="1" applyNumberFormat="1" applyFont="1" applyBorder="1" applyAlignment="1">
      <alignment horizontal="center"/>
    </xf>
    <xf numFmtId="37" fontId="6" fillId="0" borderId="24" xfId="1" applyNumberFormat="1" applyFont="1" applyBorder="1" applyAlignment="1">
      <alignment horizontal="center"/>
    </xf>
    <xf numFmtId="37" fontId="6" fillId="0" borderId="25" xfId="1" applyNumberFormat="1" applyFont="1" applyBorder="1" applyAlignment="1">
      <alignment horizontal="center"/>
    </xf>
    <xf numFmtId="37" fontId="6" fillId="0" borderId="26" xfId="1" applyNumberFormat="1" applyFont="1" applyBorder="1" applyAlignment="1">
      <alignment horizontal="center"/>
    </xf>
    <xf numFmtId="37" fontId="6" fillId="0" borderId="27" xfId="1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3" fontId="6" fillId="0" borderId="25" xfId="0" applyNumberFormat="1" applyFont="1" applyBorder="1" applyAlignment="1">
      <alignment horizontal="center"/>
    </xf>
    <xf numFmtId="3" fontId="6" fillId="0" borderId="26" xfId="0" applyNumberFormat="1" applyFont="1" applyBorder="1" applyAlignment="1">
      <alignment horizontal="center"/>
    </xf>
    <xf numFmtId="3" fontId="6" fillId="0" borderId="27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9" fontId="6" fillId="0" borderId="23" xfId="3" applyFont="1" applyBorder="1" applyAlignment="1">
      <alignment horizontal="center"/>
    </xf>
    <xf numFmtId="9" fontId="6" fillId="0" borderId="0" xfId="3" applyFont="1" applyBorder="1" applyAlignment="1">
      <alignment horizontal="center"/>
    </xf>
    <xf numFmtId="9" fontId="6" fillId="0" borderId="6" xfId="3" applyFont="1" applyBorder="1" applyAlignment="1">
      <alignment horizontal="center"/>
    </xf>
    <xf numFmtId="0" fontId="3" fillId="0" borderId="1" xfId="0" applyFont="1" applyBorder="1" applyAlignment="1"/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34"/>
  <sheetViews>
    <sheetView tabSelected="1" workbookViewId="0"/>
  </sheetViews>
  <sheetFormatPr defaultRowHeight="12.75"/>
  <cols>
    <col min="1" max="1" width="3.42578125" style="1" customWidth="1"/>
    <col min="2" max="2" width="14.5703125" style="1" bestFit="1" customWidth="1"/>
    <col min="3" max="3" width="13.7109375" style="1" bestFit="1" customWidth="1"/>
    <col min="4" max="4" width="11.5703125" style="1" bestFit="1" customWidth="1"/>
    <col min="5" max="5" width="10.28515625" style="1" bestFit="1" customWidth="1"/>
    <col min="6" max="6" width="9.5703125" style="1" bestFit="1" customWidth="1"/>
    <col min="7" max="7" width="9.85546875" style="1" bestFit="1" customWidth="1"/>
    <col min="8" max="8" width="12.42578125" style="1" bestFit="1" customWidth="1"/>
    <col min="9" max="9" width="13.140625" style="1" bestFit="1" customWidth="1"/>
    <col min="10" max="10" width="19.140625" style="1" bestFit="1" customWidth="1"/>
    <col min="11" max="11" width="10.5703125" style="1" bestFit="1" customWidth="1"/>
    <col min="12" max="15" width="9.140625" style="1"/>
    <col min="16" max="16" width="10.140625" style="1" bestFit="1" customWidth="1"/>
    <col min="17" max="16384" width="9.140625" style="1"/>
  </cols>
  <sheetData>
    <row r="1" spans="2:11" ht="13.5" thickBot="1"/>
    <row r="2" spans="2:11" ht="13.5" thickBot="1">
      <c r="B2" s="2"/>
      <c r="C2" s="97" t="s">
        <v>10</v>
      </c>
      <c r="D2" s="98"/>
      <c r="E2" s="98"/>
      <c r="F2" s="99"/>
      <c r="G2" s="97" t="s">
        <v>12</v>
      </c>
      <c r="H2" s="98"/>
      <c r="I2" s="98"/>
      <c r="J2" s="98"/>
      <c r="K2" s="99"/>
    </row>
    <row r="3" spans="2:11">
      <c r="B3" s="3"/>
      <c r="C3" s="37"/>
      <c r="D3" s="95" t="s">
        <v>9</v>
      </c>
      <c r="E3" s="96"/>
      <c r="F3" s="104"/>
      <c r="G3" s="37"/>
      <c r="H3" s="39"/>
      <c r="I3" s="95" t="s">
        <v>9</v>
      </c>
      <c r="J3" s="96"/>
      <c r="K3" s="104"/>
    </row>
    <row r="4" spans="2:11" ht="13.5" thickBot="1">
      <c r="B4" s="40" t="s">
        <v>13</v>
      </c>
      <c r="C4" s="41" t="s">
        <v>8</v>
      </c>
      <c r="D4" s="42" t="s">
        <v>5</v>
      </c>
      <c r="E4" s="42" t="s">
        <v>6</v>
      </c>
      <c r="F4" s="43" t="s">
        <v>7</v>
      </c>
      <c r="G4" s="41" t="s">
        <v>11</v>
      </c>
      <c r="H4" s="44" t="s">
        <v>8</v>
      </c>
      <c r="I4" s="45" t="s">
        <v>5</v>
      </c>
      <c r="J4" s="46" t="s">
        <v>6</v>
      </c>
      <c r="K4" s="47" t="s">
        <v>7</v>
      </c>
    </row>
    <row r="5" spans="2:11">
      <c r="B5" s="5" t="s">
        <v>0</v>
      </c>
      <c r="C5" s="68">
        <v>500</v>
      </c>
      <c r="D5" s="69">
        <v>1800</v>
      </c>
      <c r="E5" s="69">
        <f>D5*0.8</f>
        <v>1440</v>
      </c>
      <c r="F5" s="70">
        <f>E5*0.8</f>
        <v>1152</v>
      </c>
      <c r="G5" s="74">
        <v>650</v>
      </c>
      <c r="H5" s="75">
        <v>200</v>
      </c>
      <c r="I5" s="75">
        <v>500</v>
      </c>
      <c r="J5" s="75">
        <v>300</v>
      </c>
      <c r="K5" s="76">
        <v>250</v>
      </c>
    </row>
    <row r="6" spans="2:11">
      <c r="B6" s="5" t="s">
        <v>2</v>
      </c>
      <c r="C6" s="68">
        <v>250</v>
      </c>
      <c r="D6" s="69">
        <v>1200</v>
      </c>
      <c r="E6" s="69">
        <f t="shared" ref="E6:F6" si="0">D6*0.8</f>
        <v>960</v>
      </c>
      <c r="F6" s="70">
        <f t="shared" si="0"/>
        <v>768</v>
      </c>
      <c r="G6" s="74">
        <v>450</v>
      </c>
      <c r="H6" s="75">
        <v>200</v>
      </c>
      <c r="I6" s="75">
        <v>500</v>
      </c>
      <c r="J6" s="75">
        <v>300</v>
      </c>
      <c r="K6" s="76">
        <v>250</v>
      </c>
    </row>
    <row r="7" spans="2:11">
      <c r="B7" s="5" t="s">
        <v>1</v>
      </c>
      <c r="C7" s="68">
        <v>700</v>
      </c>
      <c r="D7" s="69">
        <v>1200</v>
      </c>
      <c r="E7" s="69">
        <f t="shared" ref="E7:F7" si="1">D7*0.8</f>
        <v>960</v>
      </c>
      <c r="F7" s="70">
        <f t="shared" si="1"/>
        <v>768</v>
      </c>
      <c r="G7" s="74">
        <v>600</v>
      </c>
      <c r="H7" s="75">
        <v>200</v>
      </c>
      <c r="I7" s="75">
        <v>500</v>
      </c>
      <c r="J7" s="75">
        <v>300</v>
      </c>
      <c r="K7" s="76">
        <v>250</v>
      </c>
    </row>
    <row r="8" spans="2:11">
      <c r="B8" s="5" t="s">
        <v>3</v>
      </c>
      <c r="C8" s="68">
        <v>300</v>
      </c>
      <c r="D8" s="69">
        <v>600</v>
      </c>
      <c r="E8" s="69">
        <f t="shared" ref="E8:F8" si="2">D8*0.8</f>
        <v>480</v>
      </c>
      <c r="F8" s="70">
        <f t="shared" si="2"/>
        <v>384</v>
      </c>
      <c r="G8" s="74">
        <v>400</v>
      </c>
      <c r="H8" s="75">
        <v>200</v>
      </c>
      <c r="I8" s="75">
        <v>500</v>
      </c>
      <c r="J8" s="75">
        <v>300</v>
      </c>
      <c r="K8" s="76">
        <v>250</v>
      </c>
    </row>
    <row r="9" spans="2:11" ht="13.5" thickBot="1">
      <c r="B9" s="6" t="s">
        <v>4</v>
      </c>
      <c r="C9" s="71">
        <v>200</v>
      </c>
      <c r="D9" s="72">
        <v>550</v>
      </c>
      <c r="E9" s="72">
        <f t="shared" ref="E9:F9" si="3">D9*0.8</f>
        <v>440</v>
      </c>
      <c r="F9" s="73">
        <f t="shared" si="3"/>
        <v>352</v>
      </c>
      <c r="G9" s="77">
        <v>300</v>
      </c>
      <c r="H9" s="78">
        <v>200</v>
      </c>
      <c r="I9" s="78">
        <v>500</v>
      </c>
      <c r="J9" s="78">
        <v>300</v>
      </c>
      <c r="K9" s="79">
        <v>250</v>
      </c>
    </row>
    <row r="10" spans="2:11" ht="13.5" thickBot="1"/>
    <row r="11" spans="2:11" ht="13.5" thickBot="1">
      <c r="B11" s="2"/>
      <c r="C11" s="7" t="s">
        <v>17</v>
      </c>
      <c r="D11" s="8" t="s">
        <v>14</v>
      </c>
      <c r="E11" s="97" t="s">
        <v>30</v>
      </c>
      <c r="F11" s="98"/>
      <c r="G11" s="98"/>
      <c r="H11" s="99"/>
      <c r="I11" s="9"/>
    </row>
    <row r="12" spans="2:11">
      <c r="B12" s="3"/>
      <c r="C12" s="10" t="s">
        <v>18</v>
      </c>
      <c r="D12" s="11" t="s">
        <v>15</v>
      </c>
      <c r="E12" s="12"/>
      <c r="F12" s="100" t="s">
        <v>9</v>
      </c>
      <c r="G12" s="101"/>
      <c r="H12" s="102"/>
      <c r="I12" s="13" t="s">
        <v>20</v>
      </c>
    </row>
    <row r="13" spans="2:11" ht="13.5" thickBot="1">
      <c r="B13" s="40" t="s">
        <v>13</v>
      </c>
      <c r="C13" s="48" t="s">
        <v>16</v>
      </c>
      <c r="D13" s="49" t="s">
        <v>19</v>
      </c>
      <c r="E13" s="50" t="s">
        <v>8</v>
      </c>
      <c r="F13" s="49" t="s">
        <v>5</v>
      </c>
      <c r="G13" s="51" t="s">
        <v>6</v>
      </c>
      <c r="H13" s="52" t="s">
        <v>7</v>
      </c>
      <c r="I13" s="52" t="s">
        <v>33</v>
      </c>
    </row>
    <row r="14" spans="2:11">
      <c r="B14" s="5" t="s">
        <v>0</v>
      </c>
      <c r="C14" s="74">
        <v>20000</v>
      </c>
      <c r="D14" s="80">
        <v>8</v>
      </c>
      <c r="E14" s="16">
        <f>C14</f>
        <v>20000</v>
      </c>
      <c r="F14" s="35">
        <f>E14</f>
        <v>20000</v>
      </c>
      <c r="G14" s="35">
        <f>F14</f>
        <v>20000</v>
      </c>
      <c r="H14" s="36">
        <f>G14</f>
        <v>20000</v>
      </c>
      <c r="I14" s="36">
        <f>D14*E14</f>
        <v>160000</v>
      </c>
    </row>
    <row r="15" spans="2:11">
      <c r="B15" s="5" t="s">
        <v>2</v>
      </c>
      <c r="C15" s="74">
        <v>24000</v>
      </c>
      <c r="D15" s="80">
        <v>6</v>
      </c>
      <c r="E15" s="16">
        <f t="shared" ref="E15:E18" si="4">C15</f>
        <v>24000</v>
      </c>
      <c r="F15" s="35">
        <f t="shared" ref="F15:H15" si="5">E15</f>
        <v>24000</v>
      </c>
      <c r="G15" s="35">
        <f t="shared" si="5"/>
        <v>24000</v>
      </c>
      <c r="H15" s="36">
        <f t="shared" si="5"/>
        <v>24000</v>
      </c>
      <c r="I15" s="36">
        <f>D15*E15</f>
        <v>144000</v>
      </c>
    </row>
    <row r="16" spans="2:11">
      <c r="B16" s="5" t="s">
        <v>1</v>
      </c>
      <c r="C16" s="74">
        <v>30000</v>
      </c>
      <c r="D16" s="80">
        <v>12</v>
      </c>
      <c r="E16" s="16">
        <f t="shared" si="4"/>
        <v>30000</v>
      </c>
      <c r="F16" s="35">
        <f t="shared" ref="F16:H16" si="6">E16</f>
        <v>30000</v>
      </c>
      <c r="G16" s="35">
        <f t="shared" si="6"/>
        <v>30000</v>
      </c>
      <c r="H16" s="36">
        <f t="shared" si="6"/>
        <v>30000</v>
      </c>
      <c r="I16" s="36">
        <f>D16*E16</f>
        <v>360000</v>
      </c>
    </row>
    <row r="17" spans="2:10">
      <c r="B17" s="5" t="s">
        <v>3</v>
      </c>
      <c r="C17" s="74">
        <v>40000</v>
      </c>
      <c r="D17" s="80">
        <v>10</v>
      </c>
      <c r="E17" s="16">
        <f t="shared" si="4"/>
        <v>40000</v>
      </c>
      <c r="F17" s="35">
        <f t="shared" ref="F17:H17" si="7">E17</f>
        <v>40000</v>
      </c>
      <c r="G17" s="35">
        <f t="shared" si="7"/>
        <v>40000</v>
      </c>
      <c r="H17" s="36">
        <f t="shared" si="7"/>
        <v>40000</v>
      </c>
      <c r="I17" s="36">
        <f>D17*E17</f>
        <v>400000</v>
      </c>
    </row>
    <row r="18" spans="2:10" ht="13.5" thickBot="1">
      <c r="B18" s="6" t="s">
        <v>4</v>
      </c>
      <c r="C18" s="77">
        <v>50000</v>
      </c>
      <c r="D18" s="81">
        <v>5</v>
      </c>
      <c r="E18" s="22">
        <f t="shared" si="4"/>
        <v>50000</v>
      </c>
      <c r="F18" s="20">
        <f t="shared" ref="F18:H18" si="8">E18</f>
        <v>50000</v>
      </c>
      <c r="G18" s="20">
        <f t="shared" si="8"/>
        <v>50000</v>
      </c>
      <c r="H18" s="21">
        <f t="shared" si="8"/>
        <v>50000</v>
      </c>
      <c r="I18" s="21">
        <f>D18*E18</f>
        <v>250000</v>
      </c>
    </row>
    <row r="19" spans="2:10" ht="13.5" thickBot="1">
      <c r="F19" s="24"/>
      <c r="G19" s="24"/>
      <c r="H19" s="24"/>
    </row>
    <row r="20" spans="2:10" ht="13.5" thickBot="1">
      <c r="B20" s="97" t="s">
        <v>22</v>
      </c>
      <c r="C20" s="98"/>
      <c r="D20" s="98"/>
      <c r="E20" s="98"/>
      <c r="F20" s="99"/>
    </row>
    <row r="21" spans="2:10">
      <c r="B21" s="14"/>
      <c r="C21" s="15"/>
      <c r="D21" s="100" t="s">
        <v>9</v>
      </c>
      <c r="E21" s="101"/>
      <c r="F21" s="102"/>
    </row>
    <row r="22" spans="2:10" ht="13.5" thickBot="1">
      <c r="B22" s="53"/>
      <c r="C22" s="54" t="s">
        <v>8</v>
      </c>
      <c r="D22" s="46" t="s">
        <v>5</v>
      </c>
      <c r="E22" s="42" t="s">
        <v>6</v>
      </c>
      <c r="F22" s="47" t="s">
        <v>7</v>
      </c>
    </row>
    <row r="23" spans="2:10" ht="13.5" thickBot="1">
      <c r="B23" s="17" t="s">
        <v>31</v>
      </c>
      <c r="C23" s="82">
        <v>0.08</v>
      </c>
      <c r="D23" s="83">
        <v>0.14000000000000001</v>
      </c>
      <c r="E23" s="82">
        <v>0.12</v>
      </c>
      <c r="F23" s="84">
        <v>0.18</v>
      </c>
    </row>
    <row r="24" spans="2:10" ht="13.5" thickBot="1">
      <c r="B24" s="18" t="s">
        <v>21</v>
      </c>
      <c r="C24" s="19">
        <f>C23*(SUM($I$14:$I$18))</f>
        <v>105120</v>
      </c>
      <c r="D24" s="20">
        <f>D23*(SUM($I$14:$I$18))</f>
        <v>183960.00000000003</v>
      </c>
      <c r="E24" s="19">
        <f>E23*(SUM($I$14:$I$18))</f>
        <v>157680</v>
      </c>
      <c r="F24" s="21">
        <f>F23*(SUM($I$14:$I$18))</f>
        <v>236520</v>
      </c>
      <c r="I24" s="103" t="s">
        <v>34</v>
      </c>
      <c r="J24" s="104"/>
    </row>
    <row r="25" spans="2:10" ht="13.5" thickBot="1">
      <c r="F25" s="24"/>
      <c r="I25" s="66" t="s">
        <v>24</v>
      </c>
      <c r="J25" s="67">
        <v>100000000</v>
      </c>
    </row>
    <row r="26" spans="2:10" ht="13.5" thickBot="1">
      <c r="B26" s="25"/>
      <c r="C26" s="105" t="s">
        <v>23</v>
      </c>
      <c r="D26" s="105"/>
      <c r="E26" s="105"/>
      <c r="F26" s="106"/>
      <c r="I26" s="62"/>
      <c r="J26" s="23"/>
    </row>
    <row r="27" spans="2:10" ht="13.5" thickBot="1">
      <c r="B27" s="26"/>
      <c r="C27" s="37"/>
      <c r="D27" s="95" t="s">
        <v>9</v>
      </c>
      <c r="E27" s="96"/>
      <c r="F27" s="96"/>
      <c r="G27" s="92" t="s">
        <v>11</v>
      </c>
      <c r="I27" s="64" t="s">
        <v>25</v>
      </c>
      <c r="J27" s="65">
        <f>SUMPRODUCT(C5:F9,E14:H18,C29:F33)</f>
        <v>276272000</v>
      </c>
    </row>
    <row r="28" spans="2:10" ht="13.5" thickBot="1">
      <c r="B28" s="4" t="s">
        <v>13</v>
      </c>
      <c r="C28" s="38" t="s">
        <v>8</v>
      </c>
      <c r="D28" s="27" t="s">
        <v>5</v>
      </c>
      <c r="E28" s="27" t="s">
        <v>6</v>
      </c>
      <c r="F28" s="88" t="s">
        <v>7</v>
      </c>
      <c r="G28" s="93" t="s">
        <v>32</v>
      </c>
      <c r="I28" s="26"/>
      <c r="J28" s="56"/>
    </row>
    <row r="29" spans="2:10" ht="13.5" thickTop="1">
      <c r="B29" s="5" t="s">
        <v>0</v>
      </c>
      <c r="C29" s="28">
        <v>2</v>
      </c>
      <c r="D29" s="29">
        <v>1</v>
      </c>
      <c r="E29" s="29">
        <v>2</v>
      </c>
      <c r="F29" s="89">
        <v>5</v>
      </c>
      <c r="G29" s="94">
        <f>MIN(SUM(C29:F29),1)</f>
        <v>1</v>
      </c>
      <c r="I29" s="59" t="s">
        <v>28</v>
      </c>
      <c r="J29" s="57">
        <f>SUMPRODUCT(G29:G33,G5:G9,C14:C18)</f>
        <v>23800000</v>
      </c>
    </row>
    <row r="30" spans="2:10">
      <c r="B30" s="5" t="s">
        <v>2</v>
      </c>
      <c r="C30" s="30">
        <v>1</v>
      </c>
      <c r="D30" s="31">
        <v>0</v>
      </c>
      <c r="E30" s="31">
        <v>1</v>
      </c>
      <c r="F30" s="90">
        <v>1</v>
      </c>
      <c r="G30" s="94">
        <f t="shared" ref="G30:G33" si="9">MIN(SUM(C30:F30),1)</f>
        <v>1</v>
      </c>
      <c r="I30" s="60" t="s">
        <v>29</v>
      </c>
      <c r="J30" s="57">
        <f>SUMPRODUCT(H5:K9,E14:H18,C29:F33)</f>
        <v>73000000</v>
      </c>
    </row>
    <row r="31" spans="2:10">
      <c r="B31" s="5" t="s">
        <v>1</v>
      </c>
      <c r="C31" s="30">
        <v>0</v>
      </c>
      <c r="D31" s="31">
        <v>0</v>
      </c>
      <c r="E31" s="31">
        <v>0</v>
      </c>
      <c r="F31" s="90">
        <v>0</v>
      </c>
      <c r="G31" s="94">
        <f t="shared" si="9"/>
        <v>0</v>
      </c>
      <c r="I31" s="61" t="s">
        <v>26</v>
      </c>
      <c r="J31" s="57">
        <f>SUM(J29:J30)</f>
        <v>96800000</v>
      </c>
    </row>
    <row r="32" spans="2:10" ht="13.5" thickBot="1">
      <c r="B32" s="5" t="s">
        <v>3</v>
      </c>
      <c r="C32" s="30">
        <v>0</v>
      </c>
      <c r="D32" s="32">
        <v>0</v>
      </c>
      <c r="E32" s="32">
        <v>0</v>
      </c>
      <c r="F32" s="90">
        <v>0</v>
      </c>
      <c r="G32" s="94">
        <f t="shared" si="9"/>
        <v>0</v>
      </c>
      <c r="I32" s="26"/>
      <c r="J32" s="58"/>
    </row>
    <row r="33" spans="2:10" ht="14.25" thickTop="1" thickBot="1">
      <c r="B33" s="6" t="s">
        <v>4</v>
      </c>
      <c r="C33" s="33">
        <v>0</v>
      </c>
      <c r="D33" s="34">
        <v>0</v>
      </c>
      <c r="E33" s="34">
        <v>0</v>
      </c>
      <c r="F33" s="91">
        <v>0</v>
      </c>
      <c r="G33" s="93">
        <f>MIN(SUM(C33:F33),1)</f>
        <v>0</v>
      </c>
      <c r="I33" s="63" t="s">
        <v>27</v>
      </c>
      <c r="J33" s="55">
        <f>J27-J31</f>
        <v>179472000</v>
      </c>
    </row>
    <row r="34" spans="2:10" ht="13.5" thickBot="1">
      <c r="B34" s="85" t="s">
        <v>35</v>
      </c>
      <c r="C34" s="86">
        <f>SUMPRODUCT(C29:C33,E14:E18)</f>
        <v>64000</v>
      </c>
      <c r="D34" s="86">
        <f t="shared" ref="D34:F34" si="10">SUMPRODUCT(D29:D33,F14:F18)</f>
        <v>20000</v>
      </c>
      <c r="E34" s="86">
        <f t="shared" si="10"/>
        <v>64000</v>
      </c>
      <c r="F34" s="87">
        <f t="shared" si="10"/>
        <v>124000</v>
      </c>
    </row>
  </sheetData>
  <mergeCells count="11">
    <mergeCell ref="C2:F2"/>
    <mergeCell ref="D3:F3"/>
    <mergeCell ref="I3:K3"/>
    <mergeCell ref="G2:K2"/>
    <mergeCell ref="C26:F26"/>
    <mergeCell ref="D27:F27"/>
    <mergeCell ref="E11:H11"/>
    <mergeCell ref="F12:H12"/>
    <mergeCell ref="I24:J24"/>
    <mergeCell ref="D21:F21"/>
    <mergeCell ref="B20:F20"/>
  </mergeCells>
  <pageMargins left="0.7" right="0.7" top="0.75" bottom="0.75" header="0.3" footer="0.3"/>
  <pageSetup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thebuze</dc:creator>
  <cp:lastModifiedBy>Jennifer Hung</cp:lastModifiedBy>
  <cp:lastPrinted>2010-04-28T17:21:08Z</cp:lastPrinted>
  <dcterms:created xsi:type="dcterms:W3CDTF">2010-04-25T23:11:51Z</dcterms:created>
  <dcterms:modified xsi:type="dcterms:W3CDTF">2010-04-28T17:21:24Z</dcterms:modified>
</cp:coreProperties>
</file>