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6" windowWidth="16536" windowHeight="7416" firstSheet="1" activeTab="1"/>
  </bookViews>
  <sheets>
    <sheet name="CB_DATA_" sheetId="2" state="veryHidden" r:id="rId1"/>
    <sheet name="Sheet1" sheetId="1" r:id="rId2"/>
    <sheet name="Sheet1 (2)" sheetId="3" r:id="rId3"/>
  </sheets>
  <definedNames>
    <definedName name="CB_11ea5ce6a76f4d11b910aab9048d2102" localSheetId="1" hidden="1">Sheet1!$T$5</definedName>
    <definedName name="CB_1b43048684d44391a70029abe45fbb77" localSheetId="1" hidden="1">Sheet1!$R$5</definedName>
    <definedName name="CB_2a2ca334c2834abaab96590ff7c6d097" localSheetId="1" hidden="1">Sheet1!$O$2</definedName>
    <definedName name="CB_2dc026d506b04387b62c90c887a37b4d" localSheetId="1" hidden="1">Sheet1!$W$9</definedName>
    <definedName name="CB_3f01ae30d7574ad19a758118656bdd96" localSheetId="1" hidden="1">Sheet1!$P$3</definedName>
    <definedName name="CB_4138331e4a2e4e0a8f212d0c70ba3247" localSheetId="1" hidden="1">Sheet1!$V$8</definedName>
    <definedName name="CB_824d7fc1a7154c59a6a1f35ff2630516" localSheetId="1" hidden="1">Sheet1!$Y$10</definedName>
    <definedName name="CB_9339ee4041f54eff8f43e3ea95effddb" localSheetId="1" hidden="1">Sheet1!$X$6</definedName>
    <definedName name="CB_9c683934fa8545c9b9536bbaa8e46b98" localSheetId="1" hidden="1">Sheet1!$N$2</definedName>
    <definedName name="CB_ae90d911f8b5462fb5ac88435851741f" localSheetId="1" hidden="1">Sheet1!$Y$15</definedName>
    <definedName name="CB_Block_00000000000000000000000000000000" localSheetId="1" hidden="1">"'7.0.0.0"</definedName>
    <definedName name="CB_Block_00000000000000000000000000000000" localSheetId="2" hidden="1">"'7.0.0.0"</definedName>
    <definedName name="CB_Block_00000000000000000000000000000001" localSheetId="0" hidden="1">"'634078368161637744"</definedName>
    <definedName name="CB_Block_00000000000000000000000000000001" localSheetId="1" hidden="1">"'634078368160856434"</definedName>
    <definedName name="CB_Block_00000000000000000000000000000001" localSheetId="2" hidden="1">"'634078344385124348"</definedName>
    <definedName name="CB_Block_00000000000000000000000000000003" localSheetId="1" hidden="1">"'11.1.1077.0"</definedName>
    <definedName name="CB_Block_00000000000000000000000000000003" localSheetId="2" hidden="1">"'11.1.1077.0"</definedName>
    <definedName name="CB_BlockExt_00000000000000000000000000000003" localSheetId="1" hidden="1">"'11.1.1.3.00"</definedName>
    <definedName name="CB_BlockExt_00000000000000000000000000000003" localSheetId="2" hidden="1">"'11.1.1.3.00"</definedName>
    <definedName name="CB_cbbbd00e07414ab2a9837311d7429dc3" localSheetId="1" hidden="1">Sheet1!$Q$5</definedName>
    <definedName name="CB_e0f13c84c7a94ee78e63ef54e31cd61f" localSheetId="1" hidden="1">Sheet1!$S$4</definedName>
    <definedName name="CB_fbafbb3284984988b2c83816caf4b368" localSheetId="1" hidden="1">Sheet1!$U$7</definedName>
    <definedName name="CBCR_0c52855049564f28b756ba2d7ab5ebf9" localSheetId="1" hidden="1">Sheet1!$E$5</definedName>
    <definedName name="CBCR_283233086ee640749bbbc5f8895be1f3" localSheetId="1" hidden="1">Sheet1!$M$5</definedName>
    <definedName name="CBCR_2e26a8b530024dd5b2917877b09de2a1" localSheetId="1" hidden="1">Sheet1!$K$5</definedName>
    <definedName name="CBCR_3276e791918446bd998ee1fcc132a3e2" localSheetId="1" hidden="1">Sheet1!$M$5</definedName>
    <definedName name="CBCR_39466a382c3847f7a58a2a3c8a994cd2" localSheetId="1" hidden="1">Sheet1!$C$10</definedName>
    <definedName name="CBCR_3ce704984a7e4e64b7943a9a4267978c" localSheetId="1" hidden="1">Sheet1!$C$3</definedName>
    <definedName name="CBCR_475952f914d7416eb3c1f2c5313d8da2" localSheetId="1" hidden="1">Sheet1!$C$2</definedName>
    <definedName name="CBCR_4aa25656b44b46a797b61fafd1858af7" localSheetId="1" hidden="1">Sheet1!$L$2</definedName>
    <definedName name="CBCR_4fb36a875b6848a7b5de269f43a93fae" localSheetId="1" hidden="1">Sheet1!$E$4</definedName>
    <definedName name="CBCR_666a14722c1a486f870f37846eabd755" localSheetId="1" hidden="1">Sheet1!$E$7</definedName>
    <definedName name="CBCR_680e7e5b5c06454c8bb95e9037950ad2" localSheetId="1" hidden="1">Sheet1!$E$6</definedName>
    <definedName name="CBCR_7633413092364b7fa441dadd27d515b7" localSheetId="1" hidden="1">Sheet1!$E$3</definedName>
    <definedName name="CBCR_7c95360f730443df8e0abd5912d30910" localSheetId="1" hidden="1">Sheet1!$E$10</definedName>
    <definedName name="CBCR_91758bb5793049c98b6bd622dbc48c63" localSheetId="1" hidden="1">Sheet1!$C$6</definedName>
    <definedName name="CBCR_9690f18aac46447680903a3124abdca2" localSheetId="1" hidden="1">Sheet1!$C$5</definedName>
    <definedName name="CBCR_a958deba439046f890f75332e4c0a4f0" localSheetId="1" hidden="1">Sheet1!$E$2</definedName>
    <definedName name="CBCR_aa7feb5109644f8d943fd3f8bd5a29c0" localSheetId="1" hidden="1">Sheet1!$L$5</definedName>
    <definedName name="CBCR_b061f8c957ab4dfabf90ab24abbad044" localSheetId="1" hidden="1">Sheet1!$K$2</definedName>
    <definedName name="CBCR_b73f970bfb9a4f26ac767b7fac3d6441" localSheetId="1" hidden="1">Sheet1!$C$4</definedName>
    <definedName name="CBCR_cd817e7e2f1d49da8adc7d0ab13931a4" localSheetId="1" hidden="1">Sheet1!$K$5</definedName>
    <definedName name="CBCR_d07f872f5b504e57bf7006802209b897" localSheetId="1" hidden="1">Sheet1!$C$7</definedName>
    <definedName name="CBCR_d5a61db460624563a4ae4092dbd694d0" localSheetId="1" hidden="1">Sheet1!$C$9</definedName>
    <definedName name="CBCR_dcd86538b5e7498eaf47f188ae974107" localSheetId="1" hidden="1">Sheet1!$M$2</definedName>
    <definedName name="CBCR_de93d83c3bfb4fcba69c166fad4f248a" localSheetId="1" hidden="1">Sheet1!$E$8</definedName>
    <definedName name="CBCR_e371cf30e0244b72ae95e4e4fe99e741" localSheetId="1" hidden="1">Sheet1!$E$9</definedName>
    <definedName name="CBCR_f6bd709560a24093b1dba189254ddc3a" localSheetId="1" hidden="1">Sheet1!$L$5</definedName>
    <definedName name="CBCR_ff13b4a4109b455fb0f79331662b3231" localSheetId="1" hidden="1">Sheet1!$C$8</definedName>
    <definedName name="CBWorkbookPriority" localSheetId="0" hidden="1">-1933208717</definedName>
    <definedName name="CBx_2dafb75399dc43c58e1eabc3ee1186e3" localSheetId="0" hidden="1">"'Sheet1 (2)'!$A$1"</definedName>
    <definedName name="CBx_6a9ee11f0459423eabb4b6fa566a7426" localSheetId="0" hidden="1">"'CB_DATA_'!$A$1"</definedName>
    <definedName name="CBx_c7fa577070d54d86bb3633228219624a" localSheetId="0" hidden="1">"'Sheet1'!$A$1"</definedName>
    <definedName name="CBx_Sheet_Guid" localSheetId="0" hidden="1">"'6a9ee11f-0459-423e-abb4-b6fa566a7426"</definedName>
    <definedName name="CBx_Sheet_Guid" localSheetId="1" hidden="1">"'c7fa5770-70d5-4d86-bb36-33228219624a"</definedName>
    <definedName name="CBx_Sheet_Guid" localSheetId="2" hidden="1">"'2dafb753-99dc-43c5-8e1e-abc3ee1186e3"</definedName>
    <definedName name="CBx_SheetRef" localSheetId="0" hidden="1">CB_DATA_!$A$14</definedName>
    <definedName name="CBx_SheetRef" localSheetId="1" hidden="1">CB_DATA_!$B$14</definedName>
    <definedName name="CBx_SheetRef" localSheetId="2" hidden="1">CB_DATA_!$B$14</definedName>
    <definedName name="CBx_StorageType" localSheetId="0" hidden="1">2</definedName>
    <definedName name="CBx_StorageType" localSheetId="1" hidden="1">2</definedName>
    <definedName name="CBx_StorageType" localSheetId="2" hidden="1">2</definedName>
  </definedNames>
  <calcPr calcId="125725"/>
</workbook>
</file>

<file path=xl/calcChain.xml><?xml version="1.0" encoding="utf-8"?>
<calcChain xmlns="http://schemas.openxmlformats.org/spreadsheetml/2006/main">
  <c r="Y14" i="1"/>
  <c r="X14"/>
  <c r="W14"/>
  <c r="V14"/>
  <c r="U14"/>
  <c r="T14"/>
  <c r="S14"/>
  <c r="R14"/>
  <c r="Q14"/>
  <c r="P14"/>
  <c r="O14"/>
  <c r="N14"/>
  <c r="Y15" s="1"/>
  <c r="C11" i="2"/>
  <c r="H10" i="1"/>
  <c r="H8"/>
  <c r="H6"/>
  <c r="H2"/>
  <c r="H3"/>
  <c r="H5"/>
  <c r="H7"/>
  <c r="H9"/>
  <c r="N1" i="3"/>
  <c r="M1"/>
  <c r="L1"/>
  <c r="I11"/>
  <c r="H11"/>
  <c r="G11"/>
  <c r="I10"/>
  <c r="J10" s="1"/>
  <c r="K10" s="1"/>
  <c r="G10"/>
  <c r="I9"/>
  <c r="H9"/>
  <c r="G9"/>
  <c r="I8"/>
  <c r="H8"/>
  <c r="G8"/>
  <c r="I7"/>
  <c r="H7"/>
  <c r="G7"/>
  <c r="I6"/>
  <c r="H6"/>
  <c r="G6"/>
  <c r="I5"/>
  <c r="H5"/>
  <c r="G5"/>
  <c r="I4"/>
  <c r="H4"/>
  <c r="G4"/>
  <c r="I3"/>
  <c r="J3" s="1"/>
  <c r="K3" s="1"/>
  <c r="G3"/>
  <c r="J4" i="1"/>
  <c r="J6"/>
  <c r="J8"/>
  <c r="J10"/>
  <c r="J3"/>
  <c r="J5"/>
  <c r="J7"/>
  <c r="J9"/>
  <c r="J2"/>
  <c r="H4"/>
  <c r="J4" i="3"/>
  <c r="K4" s="1"/>
  <c r="J6"/>
  <c r="K6" s="1"/>
  <c r="J8"/>
  <c r="K8" s="1"/>
  <c r="J11"/>
  <c r="K11" s="1"/>
  <c r="J5"/>
  <c r="K5" s="1"/>
  <c r="J7"/>
  <c r="K7" s="1"/>
  <c r="J9"/>
  <c r="K9" s="1"/>
  <c r="E10" i="1"/>
  <c r="L10" s="1"/>
  <c r="E9"/>
  <c r="L9" s="1"/>
  <c r="E8"/>
  <c r="K8" s="1"/>
  <c r="E7"/>
  <c r="L7" s="1"/>
  <c r="E6"/>
  <c r="L6" s="1"/>
  <c r="E5"/>
  <c r="L5" s="1"/>
  <c r="E4"/>
  <c r="L4" s="1"/>
  <c r="E3"/>
  <c r="L3" s="1"/>
  <c r="E2"/>
  <c r="L2" s="1"/>
  <c r="B11" i="2"/>
  <c r="A11"/>
  <c r="L8" i="1"/>
  <c r="M10"/>
  <c r="K2"/>
  <c r="K10"/>
  <c r="M8"/>
  <c r="K9"/>
  <c r="K5" l="1"/>
  <c r="M7"/>
  <c r="M9"/>
  <c r="K3"/>
  <c r="N7" i="3"/>
  <c r="M7"/>
  <c r="L7"/>
  <c r="M11"/>
  <c r="L11"/>
  <c r="N11"/>
  <c r="N6"/>
  <c r="L6"/>
  <c r="M6"/>
  <c r="M9"/>
  <c r="L9"/>
  <c r="N9"/>
  <c r="M5"/>
  <c r="N5"/>
  <c r="L5"/>
  <c r="M8"/>
  <c r="N8"/>
  <c r="L8"/>
  <c r="N4"/>
  <c r="L4"/>
  <c r="M4"/>
  <c r="M3"/>
  <c r="N3"/>
  <c r="L3"/>
  <c r="N10"/>
  <c r="L10"/>
  <c r="M10"/>
  <c r="M4" i="1"/>
  <c r="M3"/>
  <c r="M2"/>
  <c r="K6"/>
  <c r="K7"/>
  <c r="M6"/>
  <c r="M5"/>
  <c r="K4"/>
</calcChain>
</file>

<file path=xl/comments1.xml><?xml version="1.0" encoding="utf-8"?>
<comments xmlns="http://schemas.openxmlformats.org/spreadsheetml/2006/main">
  <authors>
    <author>Jose Baptista</author>
  </authors>
  <commentList>
    <comment ref="C1" authorId="0">
      <text>
        <r>
          <rPr>
            <sz val="9"/>
            <color indexed="81"/>
            <rFont val="Tahoma"/>
            <family val="2"/>
          </rPr>
          <t>Official capacity of the venues (rounded to the nearest 50'th)</t>
        </r>
      </text>
    </comment>
    <comment ref="D1" authorId="0">
      <text>
        <r>
          <rPr>
            <sz val="9"/>
            <color indexed="81"/>
            <rFont val="Tahoma"/>
            <family val="2"/>
          </rPr>
          <t>This is a randon number generated within a range of possible capacity %'s. Assumed higher for smaller venues, given the complexities in filling larger venues
=(RANDBETWEEN(D2*100,E2*100))/100</t>
        </r>
      </text>
    </comment>
    <comment ref="E1" authorId="0">
      <text>
        <r>
          <rPr>
            <sz val="9"/>
            <color indexed="81"/>
            <rFont val="Tahoma"/>
            <family val="2"/>
          </rPr>
          <t>Random number for expected mean attendance, based on random seed. Used due to missing attendance data</t>
        </r>
      </text>
    </comment>
    <comment ref="F1" authorId="0">
      <text>
        <r>
          <rPr>
            <sz val="9"/>
            <color indexed="81"/>
            <rFont val="Tahoma"/>
            <family val="2"/>
          </rPr>
          <t>Minimum expected new attendants at a venue. Assumed lower for larger venues, as once these are filled, the number of new fans left in the market is considerably reduced</t>
        </r>
      </text>
    </comment>
    <comment ref="G1" authorId="0">
      <text>
        <r>
          <rPr>
            <sz val="9"/>
            <color indexed="81"/>
            <rFont val="Tahoma"/>
            <family val="2"/>
          </rPr>
          <t>Maximum expected new attendants at a venue. Assumed lower for larger venues, as once these are filled, the number of new fans left in the market is considerably reduced</t>
        </r>
      </text>
    </comment>
    <comment ref="H1" authorId="0">
      <text>
        <r>
          <rPr>
            <sz val="9"/>
            <color indexed="81"/>
            <rFont val="Tahoma"/>
            <family val="2"/>
          </rPr>
          <t>Assuming a +/-20% variance in new attendants</t>
        </r>
      </text>
    </comment>
    <comment ref="I1" authorId="0">
      <text>
        <r>
          <rPr>
            <sz val="9"/>
            <color indexed="81"/>
            <rFont val="Tahoma"/>
            <family val="2"/>
          </rPr>
          <t>Expected new attendants, a random number within the range of min and max new attendants in columns F and G. Assumed smaller for large clubs, considering the difficulties in filling larger venues with new fans
=(RANDBETWEEN(H2*100,I2*100))/100</t>
        </r>
      </text>
    </comment>
    <comment ref="J1" authorId="0">
      <text>
        <r>
          <rPr>
            <sz val="9"/>
            <color indexed="81"/>
            <rFont val="Tahoma"/>
            <family val="2"/>
          </rPr>
          <t>Assuming a +/-20% variance in new attendants</t>
        </r>
      </text>
    </comment>
    <comment ref="K1" authorId="0">
      <text>
        <r>
          <rPr>
            <sz val="9"/>
            <color indexed="81"/>
            <rFont val="Tahoma"/>
            <family val="2"/>
          </rPr>
          <t>Actual minimum increase / new attendants</t>
        </r>
      </text>
    </comment>
    <comment ref="L1" authorId="0">
      <text>
        <r>
          <rPr>
            <sz val="9"/>
            <color indexed="81"/>
            <rFont val="Tahoma"/>
            <family val="2"/>
          </rPr>
          <t>Actual expected increase / new attendants</t>
        </r>
      </text>
    </comment>
    <comment ref="M1" authorId="0">
      <text>
        <r>
          <rPr>
            <sz val="9"/>
            <color indexed="81"/>
            <rFont val="Tahoma"/>
            <family val="2"/>
          </rPr>
          <t>Actual maximum increase / new attendants</t>
        </r>
      </text>
    </comment>
    <comment ref="N2" authorId="0">
      <text>
        <r>
          <rPr>
            <sz val="9"/>
            <color indexed="81"/>
            <rFont val="Tahoma"/>
            <family val="2"/>
          </rPr>
          <t>Since our optimization model already chose the venue order, we only simulate the venues scheduled to be played</t>
        </r>
      </text>
    </comment>
  </commentList>
</comments>
</file>

<file path=xl/sharedStrings.xml><?xml version="1.0" encoding="utf-8"?>
<sst xmlns="http://schemas.openxmlformats.org/spreadsheetml/2006/main" count="101" uniqueCount="71">
  <si>
    <t>㜸〱敤㝤㜹㥣ㅣ㔵戹㜶㥦㤹改捡㔴㘷㤲改戰敦〴〸㡢㐹ㄸ㝢㕦㈲挸㑣㈶ぢ㠱㙣㈴㈱〱〵㠷敡敥敡㘴挸昴㜴搲摤㤳㐵戸ㄷ㐴㌶㔱挰て㉦愸㕣昸㠰㠰挸愲㠲昰〱戲㜸搹ㄴㄴ〱〱㐱㜰扢㐴㐱㔰扣戲愹㠰戲摤攷㜹慢慡愷扡扡㘶㈶㠹摣摦㤷㍦㙥㑤昷摢攷扣攷㌹敦㌹昵㥣愵捥㔲㔵ㄳ㔰㠱㐰攰㐳ㅣ晣攵搱㐶挷㕥㑢㌷㔶㙢㘶愹慢户㍣㌰㘰收㙢晤攵挱㙡㔷㑦愵㘲㙣㥣摦㕦慤戵〲愰昵昵㈳扣ㅡ散慢昶㝦搶㙣敦㕢㘷㔶慡〰〵〳㠱昶㜶扤〵攱ㄳ散㙦搸昱攸㡣愵户㔱〰ㄵ搰㌵㡡㜱ㄴ敤ㄴ㍡㐵㠸㘲㍣㐵〷〵㙤攸ㄳ㈹㍡㈱㍡挲㄰换㝡㘷㉥捡㥤㡣ㅣ㉤慤㤵㉢收昴挹换慤㜴て㡦㐶扢昰ㄷ㐹愷扢㈲搳㈷昷づつ搴㠶㉡收攱㠳收㔰慤㘲っ㑣㥦扣㜸㈸㌷搰㥦㍦摡摣戸慣扣摡ㅣ㍣摣捣㐵攲㌹㈳㤱㠹㈶㤲挹㘲㌶㥢改㤸〴换ぢ㝢㘷㉥慥㤸挵敡㐷㘵㜳〷摡㕣搴㍢戳㙢愱㔹晢愸㙣敥〸㥢㌰㌹慢㕣㌲晡〷㍦㈲愳㐱㤶㑢㜲㤶㤹敦㘷〱㥡㘶愵㝦㜰㘵ㄷ戲摤㐰㌴㝣改慥㥥㙡㜵愸戴㠶㜵愱搷ㅣㄸ㔸㘲ㄶ愵攰㑡戳慡戵挵㐶愵㔴敤㈸㤱㍦戳㘲づ收捤敡挴搲散つ㜹㜳挰〶㔶摢㑢换㡤捡㐲愳㘴戶搱搱㔹戲捡㜰㕥挱ㅣ慣昵搷㌶㑥㈸ㅤ㕢㌵㤷ㄸ㠳㉢㑤㐲㠲愵戹㐳晤〵搵搶㠶㑦愰昵㘰扦㥣㐹㐱㈱㍦愵摥㔵㐶愵㈶㍥ㄶ㘱搴て敢慡㉥㜲ㄶつ昹㘲㤵㥡散㠹挵㌲㕢摡㕦㍡摡慣っ㥡〳㑣㠴㈵㌹捤〳ㄲ㠲慣㜲愸㌳攵㥣づ㑢㐹㡤户ㅢ㄰捦㠵愹㘸㍢㐱散扦慣搲㡦搳ㅣㅡ㌰㉡搳ㄷ昴てㅥ㥥㥡㍥扦㝦戵㌹搰㙦㔶㙢㠷㘷愶㉦㌰㌶ㅣ㥥搵㜷〶㑥摦㠵㌱㜶㠵㘸㕤戱㍡愶敦㐶搵敥㄰慡敤㈵㌴㔴户㘹㌶㤶㤶㍥愳愵㉦搷搲㤷㙦改㉢戴昴㤹㉤㝤挵㤶扥㤵㉤㝤慢㕡晡晡㕢晡㑥㙥改㕢つ㡣㜳戴㡦ㅢ搷㘲ㅦ㠹慢愷㑦晤晣〳㜷ㅤ㜵攳㈵挷㜷扥晤搰ㄳ㕦㔵㙣㥢搲戴昷㠴攳㘰㑦㔶㈳敥慣㈶㈲㤲搹㘸㈲ㄲ搱昷〲㔸摦ㅢ㐲摢㠷㘲挵敡攸㡣昴っ㝤㕦㙡㈷㐳㈸昵㍣戲捣㙣㍦㜳搰㝤㠷摥慣㥤搳㝢晢昴㉦晦攸㥣慢㑦㔹愰搸つ㐸㝡晢挳㜱攰㘸改挵慤攴㤰摡〱㠰敡㔳㈰戴〳㈹㤸㕡㙣㠶㝥㄰戵〷㐳㈸昵㥣㥤㕡攴㍢敡㠸ㄵ捦㍥㜹搴愵㐳㥦摢捤㕣晤㥢㑢ㄴ晢ㅢ㐹敤㘳㜰ㅣ㌲㑡㙡戱㘸㍡㈵改挵㘳㐸㜰㉡㑤㑦㠳搰愶㔳㌰挱散っ晤㔰㙡扢㈰㤴㝡搲㑥昰晥搳ㄶ㥣戱昳㌷㡦㥦㝦敤㔵㝦改㝢㌳ㅦ摣㐵戱㙦㤳〴㈳㜰ㅣ㌴㑡㠲昱㐴㕡搲㑢㈶㈳㝡㤴㠶㘳㄰㕡㥣㠲挹㈵㘷攸〹㙡㤳㄰㑡㍤㘲㈷ㄷ扢晢愶㜷扦㜶收戹昳㙥昹㔱㘶㤷㐷晥㝡敢㉡挵挶㈸挹愵攱ㄸ㉤戹㐴挲慡㙡㘹㥣㕤㠶㠶戳㄰摡っち㈶㤷㥡愱㝦㠲摡挳㈰㤴㝡搰㑥㙥㥦㜸愶愷敢愸搰挲ぢ昷㍢戴㘳捤㕤戱戹㡡晤戵㈴昷㐹㌸㐶㉢扣㔴戶㕥㜸㐷搰㙥㌷㠴搶㐳挱搴ㄲ㌳昴㤹搴昶㐲㈸㜵㡦㥤摡㤹㠷扤戱昹晡㠷㕦㕥㜸㐱晥戵㘵㉦散昵昳㝤㠳扣㌰挴晤㥡愰户㜵捦挱㔵㈱㙦㔴㙢㜶挷挳㌲昸㘸晢愵戱扢愵㌹㤵晣晦㝣户㠴㐴㍥㤲㙥㐹㥦㑤昶攷㐰㘸㜳㈱挲换捡㌵㘳㘰㜲㑦慤㘶づㄶっ㜴攴晡㤱っ㥦〷愱搴敤㜶改㑣晡挵㤷扦㜳摢㍢ㅦ㥦㜳摢户捥敤㍤敥㤸摡扥㡡㥤㤰搴㠵愳攱昰㔶扤㜴搲搵㜳㘴ㄳ㔶㘵㠸挶昵昹㌴扣〰㐲㕢㐸㠱㝥㡥㉤㜹ㄱ戵㡢㈱㤴扡挹㑥敥散戶摥㍤㥦㍥昳晦昴㝥㌳昰戱ㅢ㕦散扢㝢扤攲搸㐰㤲㕢〲挷㤶㈶户㤴㠶㤷㐱㘸挷㔲㌰戹昸っ㝤㌹戵㉢㈰㤴扡捥㑥敥愵ㄳ㕥㤹㔴晥收愴〵㜷㠶㙦戸戳敤晣晤㕡ㄴ㐷㈱㤲摣昱㜰㑣ㄹ愵ㅤ㐷慤㕥ㄱ慤昸㔳㌴晢㘹〸敤〴㐶㐶㐵搷㑦愴敡㌳㄰㑡㕤㘵愷㤴挸慥扡散慣㝦晣㜸昶㥤㑢㔷摦㜵摤㡢慢扦愶㌸搴㤱㤴㑥㠲挳㝢㘲敥づ㌸㤶戶㤲㡡㈳㉤〳㔸㍤〷愱攵㈹搸愸㌲㌳昴〲戵㈶㠴㔲㤷摡挹㜵扦㥡晤捡摦㝡㍥㕣㜸㘱敦ぢ慦㕣晣摡晢扦㔲ㅣ㔴㐹㜲㉢攱ㄸ㉤戹㘸挶㑡㉥㠶攴㔶搱㜰㍦㠴㜶㌲〵㤳〳㡦慢愹ㅤ㠰㔰敡㉢㜶㜲ㄳ㥦戸晢㈷㍤攳㙥㌹敡晡捦㔷㈷㍤㍢昳昲〷㍢〶ㄱ㝣㡣㝤㔵㥣㔵㌱搶㘳㥣㌱㍣㠴㠹㜵㐵昸㌷昶搸つ㐳户㘲戲㤸㉥㐶愳㠵㘴挴㠸ㅢ㐱㕥㉦户㜴㤰挰ぢ㜱㐷㜱㐵晦㘰愱扣㕥㐶つ㝢捤㌴慡收㜰㙢㥤㘶㠷捤㉣てつㄶ慡㝢晡〷㉥慤ㄹ㌵㜳て㙦搸戰㤱愶㘸㑢㌱愶㌲慢㤲摥㍥摥㘸换㡤㠱㈱戳㘷㐳扦ㄵ扣户㈷ㄸ㈳慡㜲㙥攴搰㌹ㄵ㜳㙤㍤戴㈹㐷㍤ㄸ戶慦ㄳ摢㑤㘷㘹〵㔹昹㥡摣扢慡㕣㌵〷㈵㝢搳㑡㡢晢昳慢捤捡㔲㤳㠳㝥戳㈰愷扡㌳㠳散㘱摤戴㐵㠳㌸㔱っ搴ち晢扢戵挵搹ㅢ搸㘱㤸〵攴㜷㡤㔹愹㙤㕣㘶攴〶捣㕤ㅡ㈰㔶㥡〸搸扤㐱㍤愷㥣ㅦ慡昶㤶〷㙢㤵昲㐰㘳㐸㑦㘱ㅤ㝢愰挲㠲㜲挱挴㐸戰㡤㐷㐰〵㕡㕢㤵ち㑣昵扢ㄶ搰㙥戵㑢ち挲㔵挴ㅣㄸ敥搶㔸敤扡㤶攰散㜰ㄶ〳㈶敢㘴换㤴㌱㡣㠹㕤㥡昹搸挸㐰搷㌹㜱㠶㐴昴㈱㈳愳㈵㡦昵㤲晢㥦〵户戴散㘸㥦晤散㜵ㄸ㙥ㅦ㘹っㄶ〶捣捡愸昳㍢挵ㅣ改㘵㠸攰㤷搱㥡㐷㘴㡦〳㐶戵㐱㙤っ慥敦㉦搴㔶㘹慢捣晥㤵慢㙡搰㘱づ搸摥㑥㙡㥢づ㝤㉤㔴㝡㠵愲ちㄱち〵㌴㠹愰㠵昴㈱换ㅦ攴搰㜷敢〷昲㥣㘵敡㌲㜱挰㉣慦ㅡ㉣㘱ㅣ㔰㙤㙤昵㍢换㈳㡤敡慡ㅡ慢攷愸㠱散㈹昴㜵ㄴ敢㈱㠲ㅣ㠱㡦㌹㑦㘰㝦摡挶改搰㠴搲㉣戳㘸㘰ㄲ㉡慤㕢ㄹ挱㤲㌵慦㤹㘵㔶昳㍡㈷㐰昳搰㔶㌶㘸㜰愱昱㜷㤴㔸晢捤つ戵㔹㐶捤ㄸ㔷挲㔴ち愵愴〳㌴㑤㘲㔹㉥挶㥣㈰㍡㈷㜶挸昶挱㐲㔸㥣㉥㉢攳㐵㘱㔹㐲挳㐱㝢〹戴摡㜲昴㤳㐰摥㌹慡搰扣ㄵ扤㜱㑡㠴㤹㕡㘱慥㌹戸㙣攳ㅡ戳㑡㜸扢㌶㉡㤵摥收㐵㘳㡢昲戹㘳㙢晤〳搵㉥攴㜴㙥愵㍣戴收愳戴㐳㕢晡〶〸攷〸㥥㠳㕡扣攵攷挴昵㡦㜱敢㔸㌶㝤㝤㠱㜶㕡愳㐶攷㜴㑣㘷㙤㠵戱て昱㈳㠷㝥㉡㝥㐲愳㠵〵㌹㜱摢㥡改㈳愷㐵ㅤ㈵㌰戴慣㘲捡㠴戸㕤㍣㘰㝢㐲㘹㐵戹戲㍡㔷㉥慦㘶㝤㥡㈸扥敡㉡搳慣㜱㤲㌹摥㥥㔴换攴㔹愹搶搶㠶㘹愲㙢㌶捡改愹㜶㍡挴㠴㥥㠱㠱挹㡥挵慡昶㌹愸㕡㌱摤搵捥㠰㘳晣㜲㜳㜰挸慣㜶㙤ㄸ愸㙥㔰晦㠲ㄳ收っ㙥捤㡡㝦㍣晣捣㥡戳ㄷ摣㥤㡡敦㝦挶敥戹愳搴愹㜶㐰搳㔴㤲㤳㐲㕥㤸昵戳㈰搴㘷〱㘳㐷〲㜷攳愱㥦〳扦㝥㉥挵ㄷ㈰搰ㅤ〸挱攸つ扥〸慦昶㈵ち慢㉢て〵ㄴ攷㤸散ㅣ昴昳㈹㉥㠰㔰㥣㘵捡攴昸㐲㌸㥣㐳慤㐱㔲㉣㜱㈹㌵㑥㑡㥢㑢敤㉢搰㠶昴㔱挲搴㘴㈰㔸㜲晡改ㄴ攴㐶㈷㉦慡〸挳扥㕣㤸㜶挰㌳摥㘹敥〱㠸㈶㕣㕣挶昸㜹挰晣戹昸扦㑣攳ち㡡㉢㈱㕣㕣㙣愲㡥㕣㠰〴㑥㝤㠵㠴㙢愸晣〶㠴攲攴㔷㐸戸ㄶづ攷㔰挷㈳㥤㍡〹〷㐲摤㑣挲つ搰㠶昴㔱挲搴挱㐰昸㤱戰㘸㈴ㄲㄶ摡〱㑤戳㙦㑥愳㠵㠴㕢攱㔰昳㐷㈴攱㌶〴敢户㔳摣〱攱㈲攱㑥敡㙣ㄲ愶挱㉤㈴摣㑤攵㍤㄰敡㔰〸㈱攱晢㜰㌸㠷㥡改㈶㘱㍡搴捤㈴摣て㙤㐸ㅦ㈵㑣㜵〱攱㐷㐲㘶㈴ㄲ搲㜶㐰搳㡡㐰ㄴ㤶㠴㠴㐷攰㔰挹ㄱ㐹㜸ㄴ挱晡㘳ㄴ㡦㐳戸㐸㜸㠲㍡㥢㠴ㄸ摣㐲挲㔳㔴晥っ㐲㈵㈰㠴㠴愷攱㜰づ㌵捤㑤㐲ㅣ敡㘶ㄲ㥥㠳㌶愴㡦ㄲ愶㤲㐰昸㤱戰摦㐸㈴㑣戶〳㥡搶㈹㌲戰㈴㈴晣ㄶづ戵捦㠸㈴扣㠰㘰晤㐵㡡摦㐳戸㐸㜸㤹㍡㥢㠴㉣摣㐲挲ㅦ愹㝣〵㐲㜱昱㐲㐸昸ㄳㅣ捥愱㜶㜲㤳挰戵㡥㘶ㄲ㕥㠳㌶愴㡦ㄲ愶づ〳挲㡦㠴搰㐸㈴攸㜶㐰搳敡挹ㄱ戰㈴㈴扣〳㠷ㅡ㌷㈲〹晦㐰戰晥㉥挵㝢㄰㉥ㄲ㍥愰捥㈶愱ㅢ㙥㈱㠱搷㈹㥤㔷㝢㌵ㄳ㉡㈱愱〵㍥攷㔰敦㝦攰敡ㄳ㝡愰㙥㈶㐱〳㍥愴㡦ㄲ愶㝡ㄱ捦㡦㠴扦挰戸㙦挷昸愶ㅤ搰戴愸㌳ㅢ㤶㐶㤹戹㌵慣愳散〴㙣挳捣慤愳㌸愷㝦愰㘶㔶㘴㜰摥㔹挴㡦戵㠰㉤晥〹㥣㤰㔴㡣扣戵㌴扣㔳戱ㄷ㜳ㄲ慣㤸搷㌶づ捦搲㥡收㐴搶㜵收㝦㘷㝥摢摤捣㑦收㝤つ戳扦㔱㘶㔶愸㌴㥥戹摦攸㘰㔷㈵攲愴挷㜷㥣㈶㔵慡ぢ㤶ㅢ㉢ㄹ昱摥㐱愵㙣ぢ搴昱敥㑡㐸㜴㘴攴ㄹ㈱㉢㝢㜳㈵㘵愴ㄱ㘷㕦㥣㘰晤敦摣搵扢㌷㘹捤㕤㍢搱㡤改㘱㡡㐹ㄴ㍢㔰散〸愱晥ぢ㥤ㄱ㠷㕦ㅤ㉤㠱挰搱㈰昰㈶㉣㠰㥤〵㜷㐰摦㤹㤸㕤㈸㜶㠵㜰㜵戵扢挳慢敤〱㌱づ㤳ㅥㄳ晢㠹㈱愵戸㘰㉡㕤敥㥥㡣戰ㄷ㐴挷摥㄰ぢ㡦㌴〷戰晥昱㔱敤㈱〶戹昸㍡晡㡣つ昵㠶ㄳ㤴㕤㑡㑢㌷づ收㔷㔵捡㠳搸㡤攵㐴戲㈷㡦㑤戸慡㌲戴搲晣㜲敦㔰㑤㉢ㅤ搹㡦㥦㡥搲ㄲ㜳㡤㘹搴㝡戱扥㠵㔹敡㝣㉣㤴换ㅣ㜴㕥㘱挳晦捦㌹㙡㠰ぢ〹㔸㍡ㅣ㥥愶㉡㙦慢戵㘶㡢㌶扤㕤戳捡搸搰㌵㘵㍦㥡戴㙢ㅡ搶ㅢ戶挳㐹㘸㐰摦〷戹扢攲㡤ㅢ㍥㜱攰攵㌷㝤㘸晦㥥㠶摡㈷㠷㍥ㄷ㈷摤㝣〵摥て㔱㐲愳㠵㈹慥挶搷慦挰摡㐱愴つ搵挰㥡㥥㍣㌷搲㔵昸㔹㍢愰㘹昱㝥㍥慣挹㔰㘴㉡っ愹㘷散昶〱㘵攳愱㑦㐷戰㝥㈸㐵ㄷ㠴慢㝤㐴㉣慦㕡㠰〸搲㈶愲〴挵㈰搴㈲愸㘴ㄸㄲ㠷捦㌹搴愳㐸愳㍥㌵㔹〸㜵㌳〹㘹摡搴㐷〹㔳摣㈳愸㤳攰㥡㥦㍤㌰ㄲ〱昷摢〱㑤摢〹㑢㘱㐹〸攸㘶㤶敦ㅤ㤱㠰㤹〸搶㝢㈹㘶㌱㜷挳㜳搵㌹㤶㔷㉤㠳㈱㈱㘰㉥㐱㐷㐲愸攵㔰〹〱昳攰㜳づ㜵扢㥢㠰㘳愱㙥㈶㘰〱㙤敡愳㠴㈹敥㕡昸ㄱ昰慤㤱〸戸搱づ㘸摡攰攰㙥㠵㄰戰㥣㔹扥㝥㐴〲㡥㐳戰㝥㍣挵愷㤸扢㘱〲㑥愰捥ㅥ㡣㜲搷㐳㐸昸っ㤵㝤㄰㡡㕢ㅦ㐲挲㐹昰㌹㠷扡挲㑤挲〹㔰㌷㤳㔰〰㍥愴㡦ㄲ愶㍥㠳㜸㝥㈴㕣㍣ㄲ〹晦㘶〷㌴敤扤ㄸ戰㈴㈴㤴㤸攵㡢㐶㈴愱㡣㘰㝤つ挵㕡〸ㄷ〹㔵敡㙣ㄲ㜲㌰㈶㈴っ㔱戹づ㐲ㄵ愰ㄲㄲ搶挳攷ㅣ敡㕣㌷〹㜹愸㥢㐹㌸〵昸㤰㍥㑡㤸㌲ㄱ捦㡦㠴㝦ㅤ㠹㠴㝦戱〳㥡㜶㠴戸戹㈳㈴㥣挹㉣㥦㌲㈲〹㘷㈳㔸㍦㠷攲㕣收㙥戸㈶㥣㐷㥤㑤〲㌷㠹㠴㠴㉦㔱㜹㍥㠴㕡つ㤵㤰㜰〱㝣捥愱搶扡㐹㌸ㄹ敡㘶ㄲ㉥〲㍥愴㡦ㄲ愶〶㄰捦㡦㠴㤵㈳㤱㔰戴〳扣晢㔴挱㌲㉣㙤挵晥挲㜸㘶戸戸扣摦㕣捦〵搱㠹㐵摣捡搲㍢㔴慤㤵㘵昵㜶㐲㜱㔶㜹㘱戹㌶慢扦扡㘶挰搸戸㘳搱㜶慣㔸㘵づ㘲㙦愵㠲㉤ㄶ㡦慥扣㘶㡤㔹搰㡢㑢换㐳㤵扣㌹㙦搶昶戰昷㠲昳㐳搱挹戶㑢㡢挲戱㙤摢〹戸扣㉢搴ㄴㅣ㠱攰㕡ㄸ昴慥ち扢㐶捥挳㤳㌴慥挲㜷づ㌳扡慣扦㌶㘰㡥㉦㑡戸戸摢㡢㘰ㄱㅢ㔶㠵㜱挵㘵慢戰㕡㍡㙢㐲㜱㙥愵扦㌰搰㍦㘸戲㌰㌰昱攳晤㐱昳捤㤵搸㥣㕡㕣慥昶昳摥愵〹挵㘵ㄵ㘳戰扡㠶敢散昹㡤㍢㌴昸㘴㌰ㄴ㉣捥散ㅦ慣㈲ㄹ㈹㐵扡㍢㡢㑢㔷㤵搷攳㔶戸愱搲攰㕣㘳㑤㜵扢㈸㤵攱ㄶ㈴㐵愳㕡㔴㑢㡢㙡㙦㘹摦搶昲搱晥ㅤㄶ㜷ㅤ摥摥㥥㡣扡㕡慢昴攷㠶㐸ㅡ慢㐰㠰㉢㑥㙤ㄴ㔲㡥㠱㘰〵慥㔱㈶㐰㥣〶搹摢㠶摣ㄲ㘳㝥ㅢ㙥挵昰摤㥤愹摦㘳挸愹㡦㝥ㄹ㈲㜵㕣づ㜱搴摣㘳攷つ㙦ㄶ晦㔳㌷晢〵慢戰散ㅤ㕥㝡㙢㕦㝤㙦㡥扤攱㐴慢ㅡ㔱挷㕡㠵搶㠹摡㐰㥦户㙡㠶㡡㠲㘱㉤㥤㌸散㥣㠳敤㥤㡥攲㝣㈳㘷づ㘰㔷慡㘴搴㈶㕡ㅥ㑥〶㑢挶㐰搵づ敢㉤㤷㑡〶慢ㅤ慢散搲扣㌱㘰戶ㄷ㝢㠶㙡㘵摣㈷愶ㄷ㈱愴㙥摡㉡㘳〳㔴挶〶㔱㜵ㄴ㤷㜰户㕡摣戴㔵㕥㘹㔴晡㙢慢㑡晤昹㜶㝡戸愳扣㕤搴㔷昴㈱㌲捣〷愱㍣㥣晥挴㍢扤戱〶晡㈸敥㉥捣攳㐹ㅤ㡢ㅦ戵扡㐵㘹昸㔳摢戸㤹㠹摥㐷㉥㉡晡ㄵ戰ㄶ攴㝣㡦摤㤱ㅣ慦㍢㌷扥扥㝥ㅡ㌴搲㐱愹㈱〲昰搵慦㠴愴㠳摦戶㜵㄰愳敥㜴㡤〳㈰㌴扦㙣ㄴ收㘰改愹㕣ㄹ㘷摦㥣摡㡥愲㘵㜷㔳〹㜳敦戱ㄷ摢搹搸㈶㕦搷㕦㌰㉢敤㔴㉣挵㤴慤㡤扢㤶㥡㔵㠶攴㈶㄰っ㡥㙦昷㑢㙢㥥㘳㙢㡡扤愳攳扥㐱㜷㕥㤳晤晦㍡㈶㜳〴㘶戸㌸㉤戹㑣㕤㠵昳搰㌷昱㥣戸慢挹昳昱〰慥㈶攰ㅡ㠸攰〶〴㝡换愶㜱ㅢ㄰㥢㠵㍡㐰㙤㜲㕢㈷㌷㈸摢戱㤹㈷㍢㥢㐱㌹㤱昱慥ㅤ㐹捤摡㡣㙣㜷敥ㄵ搵㤶愲㤶㥢㠵㤰搵挷㜲挲捡攲㘸㘹㘹㐳㔱㙢摥㌵挱愶㘴㘱慣戴搴㤴慤㑡挵搹慦昶つ㐴ㅥ捦挶〲晢㝤扣㘳戲〶㉤㈷㔹昸㤱㈳ㄴ搲扦〹㑣㈰愴㑥㠵㜴㑥㥣昵搱㘶收㍡㠴敡搷㐳愸戳愰攴㄰挰㜵挱㔲攷挰换㡢㔶㐰扢〱㤰慤改㈴ㄵ㌷户搸㔱敡㌷搲昸ㄷ攰㘲晦㔳慦㡦摦㠶㜶散晡昸㐵挶挰㔷晦づ㡤搸ㅥ㜵㍥ㅣ捥愹戰㑡摢愷㜲ㄳ〰晡捤〴㕥攰て昸㉥〱户㄰㜰㈱〰㉣㘸敤㔶昸㈶づㄳ㈸户㜰晡㜰㜸ㅢ㘰攰昰㉢㉥扢㉥づ㙦愷摤㍢㘸昷㌲〰扣ㅣ㜲㝢㑢㌸搴挹愱ㅣ扣㤶戸㉥㈸㡡㥢㕦挲搵㥤㌴㜲㈵㝣つ㕣摤つ敤搸㕣㙤㐲㌴㈶愰摦㐳㈳戶㐷㕤〳㠷て㔷摦〷㐰晦て〲扦攱て戸㤷㠰晢〸攰敥㥡㜰㜵㍦㝣つ㕣攱戶㌵ㅦ慥ㅥ〴っ㕣摤攰戲敢攲敡〷戴晢㐳摡扤ㄵ〰㉦㔷户㐱㌷〶㔷户〳㈲㕣㍤㑣㈳摣㉣㙢攰敡挷搰㡥捤搵㥤㠸〶㘰㐰㝦㠴㐶㙣㡦攲慥㥡て㔷㍦〱㐰㝦㤴挰㝢晣〱㡦ㄱ昰㌸〱摣㠴ㄳ慥㝥ち㕦〳㔷戸㜷搶㠷慢㈷〱〳㔷昷扢散扡戸㝡ち愱晡捦㈰搴㈳〰㜸戹㝡ㄴ扡㌱戸攲㔶㥡㜰昵っ㡤㍣づ㕦〳㔷捦㐲㍢㌶㔷摣㝢〳㌰愰㍦㐷㈳戶㐷㍤〵㠷て㔷扦〰㐰晦㈵㠱㍦昳〷晣㡡㠰㕦ㄳ昰㌴〰挲搵㙦攰㙢攰ち㌷晥晡㜰昵㍣㘰攰敡㌹㤷㕤ㄷ㔷㥢㘹昷户戴晢㕢〰扣㕣扤〰摤ㄸ㕣扤〸㠸㜰昵〲㡤晣ㅥ扥〶慥㝥て敤搸㕣㜱㡢づ挰㠰晥ㄲ㡤搸ㅥ昵㐷㌸㝣戸㝡ㄹ〰晤て〴扥攲て昸㈳〱慦㄰昰㈷〰㠴慢㍦挱搷挰ㄵ敥㕡昶攱敡捦㠰㠱慢搷㕣㜶㕤㕣扤㑡扢慦搱敥㍢〰㜸戹攲搶摢ㄸ㕣㜱㘳㑥戸㝡㠳㐶摥㠳慦㠱慢扦㐰㍢㌶㔷摣挹〳㌰愰晦㤵㐶㙣㡦愲换㠷慢扦㐱慤扦㐵㈰慦㤷㍥㠰户〹㜸㠷〰敥晣〹㔷㝦㠷愳㠱㉢摣㜳敤挳搵扢㠰㠱㉢つ㍦㡥㕤ㄷ㔷敦㐱慤扦てㄱ散㠴ㄸ㘵昸㡣㤵㐸搷〶捣㐴搸搴㡡挷づ昶搷㌰戲攵昵㘵㑥㝦つ搷攸㡥㈲〴㥣戲㔳戲㠷㡣㜸㕤㤱愶搵㘷搳晢㌶〷㌵㑣慦昷㘹づ㜷捦户愷昸〴㕢㌳㜱搷〴㝣㉣㤰捣挸㝤昲戸㍤㑤搱㤵戵㠲㙥捦搲搵㠱㈳敦㌳戹㜸㥦㠴戲昹㈷㈶昴摡〷愸〸愸ㄴ㌲㝣㘶㝤挵ㄸ㉢㠰㘱〸㈷昸摣㜹ㄹ扤㡥戸昶摤㌸㌲つ㜱㤲㙦改㈶搸ㅢ扢昳〶慢ㄸ㈲㠷㙣ㅦ㈶㐰ㄳ㙤攷愲愱㕡㐳㠸戱㘱㐷㍢〴昷㌳㉤ㅡ挴戴㌵㙦㔴ち摢挹㥣〷攷㘶㑤捦㘵晡戲㡤㑢㈷攴ㄹ㠷㙢愶㠲挵㌰㘵㜳㍤〹㕣㙦捤戶㘵㈷㉣㑤㈰摤昵摤捣㜶晡ㄶ㤸挶愰㤴挲搲㕡㘱㤶戹㑥搶戱ㄶ㥢㔸㠴挲ㄳ㕡〳收㡥ㄲ愱敥㤵昱扤㕥散挹㔵戱㈶㔲攳㘴搷㜶㐹㑢搷㡢㑢捣〱㠳㌷ㅦ㘳㙥㙡扢ㄶ攷㙢搸愴慦ㅢ攰㡤挵摢㑦〹㠱㤱㌶扢㤴㤴㤴㤳㌶㑡攵㙤㍣〹㌶愲㙤㉣㔵㤴㕢㔱㡥㔷㡦㔰㤷㝥㥤挷昵㐷〴ㅣ㠷扤㔲戶〳㐰愳㉣戱愰戳㜵敦㌱戳㈵敤攸摣晡㘰㜵㜱搲㝢㜵㌸㍡慥挳㑣攰㥡㔹愵㠶扢敦昹㡣㑣㈷㥢捥〰㈶慡戵㝥㉣㌹っ㙣㥣㔸㥣㌷㤸ㅦㄸ㉡㤸戲㕥攱㜴摡戲㙣戱㕤㤴㔷ㅢ〸戱㕢搴㈸扣搸愴捣挳ㄳ慡捥摤搸戸㘰㙥㘳㌹改㉤㘸㘹㜲挵㠴㡤㤰摥㘶户扢ㅤ㤱㤳慤摥搰て㈱昷㍢っ摦㡥㈲捦㍣愲㙢㙢㔲戱㑦攳敥㙣晤㥥〰㘹㜱㉥搸晣昲晣㌲ㄷ㍥㕤慡㈳晢㉤搵㜶㔱㑥㌸㑦慢㤸㌴つ慢㌶摢挸㍣㡤愰搷㤳㥦愷㙥敤扥㙢收㐹昷敥戴昲搵㈳〲捡㕡愵搹ㄹ㈵㘰㡤搰戸㤳㉡㠳愷ㄸ㝥㕡㈸㜰ㄹ挲㠵㐸敤〲㠸㡣搰㌴㤴㥡摡ㄵ㍥㙢㠴㘶㤵愷摥づ敤搸㈳戴摤ㄱつㅦ㍣愳㑣㈳㜰挸㜷㑦㐸㘷愰㘴㈵挸收愷㠷㠰搱挷ㄳ戸㤷㍦㠰㜷ㅥ攸ㄳ㈰㠲摣ㅣ昶㜶㌴㈳敥㜳㜳ㄵ㈷㔸攲㑡㐹㝢㠹㉢㐶㘸愶ㅡ敥ㅣ挷㍥㍥㔶㥤戴昱敤㝢挳㤸㍥ㄱ㘶ㅦ㝢昴搱挳㤹ㅦ戵㥦㉢㝤搷㐸慥㤳改昳愹㙣㌵ㄵ〰敦愸㤷扢扣挲愹㌶〹㤰慤㕡改㌸ㄴ㔱㠵敢ㅤ㘸扣ぢ扥㠶搱昰㑥搰㡥捤㌵㌷㤳昱挱敤ㄸ㌴挲搳攰㌷ち改㜰敤㕡捥摡〵ㄸ㝤㔷〲㘳晥㠰摤〸搸㥤㠰㌸〰㌲ㅡ摥〳㍥搷㘸㔸ㅥ㍡昳ㄹつ敦〵ㄸ㐶挳㘹㤷㕤ㄷ㠷㝢搳敥㍥戴摢つ㠰㤷㐳㙥ㄴ㕢ㅣ敥ぢ挸㔶㜱挸敤㘵攱㜰㌲㡤捦㠲慦㠱挳晤愱ㅤ㥢挳㌹㠸㠶㑦㐰㍦㠰㐶ㅣづ攷挲攵挳攱ㄴ㘰昴〳〹攴㠶戵て攰㈰〲づ㈶㠰㝢搸挲攱㈱昰㌵㜰㠸㈷挰㝣㌸㥣ちㄸ㌸㕣攰戲敢攲㜰ㅡ敤㑥愷摤攵〰㜸㌹攴㕥戳搵戶㐷㕣㉤㍡ㅥ㄰攱慡㡢㐶戸㈵摤挰㔵〴摡戱戹㍡〱搱昰〹攸㔱ㅡ㜱戸攲摥戵㐳〵昴捥捡㕡っ㙥㍤㑥㘰㥦㍦㈰㐱㐰㤲㠰㤳〰㄰慥㔲昰戹㤶㈶愳㝥㐴㘵㠰〱㔱〵㤷㔱ㄷ㔱㔹ㅡ㥤㐱愳㈵〰扣㐴㤵愱ㅢ㠳㈸敥㔶ぢ㔱㠷搱挸㕡昸ㅡ㠸晡㈴戴㘳ㄳ㔵㐵㌴㝣〲晡ㄱ㌴攲㄰㌵〴㤷て㔱摤挰攸㍤〴慥昳〷捣㈴愰㤷㠰昵〰〸㔱戳攰㜳㔵㉡㜹㡡搱愷㔲捤〱っ㕣㥤攲戲敢攲㙡㉥敤ㅥ㐹扢㘷〲攰攵敡㙣攸挶攰敡ㅣ㐰㠴慢愳㘸㠴扢摢つ㕣捤㠷㜶㙣慥捥㐳㌴㝣昰㜸㉢㡤㌸㕣㜱ㅢ摣㠷慢㠵挰攸㡢〸㍣摦ㅦ戰㤸㠰㘳〸戸〰〰攱㙡〹㝣つ㕣昹㌷挰㘵㠰㠱慢㡢㕣㜶㕤㕣ㅤ㑢扢换㘹昷㌲〰昰挱㤳戰昴挱㈱ㄷ㥢㉢攰昲敥〰㌴敤捥㠸扤㈲昷㘹㤶搶㌶づ㘰㙦㡣㑥敥〸㔸㉥㕥愹㌰㠵㠳づ晢ㄴ攵ち㐶㙦㙤摥晢ㄹ敢㜱戹挹㌸㝥㈷捦㤳㝡ㄲ㡤㈱㤷㈳㌷挱敢摥㙦㝥ㅡ慤ㅥ㥦ㄹㅦ㝥㙣㠷㜱㜸㘸挷攳㥣㜶㕡搰㥦慦㤴慢攵㘲㙤昲㔲散晤㑥收㤳㡦㐵っ摦㝡㠲搷挲愲㙦㥡㍣戱戶㐱扥㡥㘲ㅤ㥦〴ち慤ㅥ㉣慦ㅦ㤴摣〴慢㝣〰㤴愹改攳挶㌱ㄹづ敡攴㌸〰攴㠵慦㐴〸㈳敢㥦㐶挲ㄳ㕡挳㔷挱㑦㍥戵ㄳ攰㍦戰㜷㘶敦㤲扥㠴㘱挴㤲愹㘴㉡㤷㐸攴ㄲ㈹㈳㥤㑤攷㔲搱愲㔱㉣㐴㌳挹㡣㔱㑣㙢㈷搶愱㠵㝣㈱㤳㑡挶㌳戹愴㤹㑥㘴㌳愶㔱㑣攰搹搷㑣挶㌰戳改〴摥㜷愲㝤愶づ捤㐵㘰㈴㤳捦㈶搳㐶㉥㔱㈸ㅡ戹㘲㌶㘲攴㘲〹㈳㤷㌳ち㤱㐴㈲捣㡤ㅦ收㐴敦㐳ㅣ晤㈴ち〳㈲捣㑤ㅦ搱攷愸捡㔳ㄴ愸扦挶搱ぢ㔴㈲ㄱㅦ晣㈶昴㕢扡㐷㐳㈶㔴㑥攵搱戹㤹㙤攳挶㌵㉤㑤㌴敤敤搴㥦㉡搳戴ㅤ㄰㌷昸㌵ㄴ㤰㜷㍤挳㍦ㄲ㜲攵㉡㝦㐶㐶㘶〳㝡㍦捦攷㘴㠸㔰㤸㥢㍣㔲ㄴ慢攱㥤搴㍢戳慦昱㌵㈴摡〰搴ㅤ㔰换㘰㝢〹ㅥ㈶搵㑡搰㑣㠴挶戵㤷ㅤ收㉥㤱搰㌵㠸㐰㜹㔳㠷扣戳㐳挹〶て㔳㕣ぢ㍤㌳㈳摦㙦㐳戲㈵愹ぢ㜰㈲慣扦〸挰㕤㔴㠰戰晥愹㉦㐱挳㍡搸㔸㠷扥㠳〸㔲㠷㠶㠰㐳ㅤ扡〹㝥挶搰搶㐱㕡㜵愸㤰㌴㔲搱〲慡㑦㈴ㄵ㑢㈴㔳㜱㈳㘱㤸㠹㐸㌶㔶挸ㄵ㔲搹㐴㈱愲慤慦㐳捤㜸㍡㥡㉦挶㈳㘶㈴㠶ち㤷㡥愱敥㈴捤㠴㤹㈸㥡搹㉣㙡㔵㌴捣捤㈲㥡搷㌷㐰敡ㅢ㈱挲摦㜵㔴㥦愵敡ㄴ慡㙥㜱㔴㜵㤴扡つ㉡搶〶㜵〶㑥㠱㈵〵㕣㐰㍦㡤㔱㑥㠷〸㠵㙦㐷愰㜰㐵挶㜵昲慢㤳搲昰ㅤ㡥晥㑣慡昶㘶慣扤㈰搴㥤㌴㐶摦㌹搰搳㈱摦扢㈱㠵挳つ㐸愲㤹挳㜵搰㌶㜳㜸て㈲〹㠷㕦㠴㈹㜰昸㝤昸攱挲㔳㘵㤰ㄶ㠷改㔴㍣㥥㠸挶挱㕡㍣〵㘲㡡㐶㈲ㄱ㉤ㄸ㠵㐲㉣㕤㐸㐶㤳戹戴㜶㝥ㅤㅡ捦㥢改〸ㅡ㘰挲㐸㠳㍡愲戳㠹戸㤱㌵ㄲ戱ㄴ㥡㙦㈶ㅦ收㈶ㄲ捤敢ㄷ㐰敡ㄷ㐲㠴敦㜵㔴挳ㅣ摥攷愸〸㄰愸攲㍥㤱㜰㌸攰收昰㘲㠶㕦〲ㄱち晦〰〰㍦づ戹㝢㈴晡㑢㠹㥤挲戴て㈰㘳て㐳㡦㑦㐰扦ㅣ㝡㍡攴换つ㈱攱㌰攷换攱㐹扥ㅣ㍥㠲㐸挲攱㔵㌰〵づ戹〵〴㔷㐰摢〴㘹㜳㠸づ㈷㥥㡡ㄴ搳㜱㜴㌱昱㐲㌱㘳愲搳㈹㈴戳搱㔸〱挴㐶㈳摡搵㜵㘸㍣㥢㐸愵㡣㜸㈶㤶㡦㘷搰㡢愵つ㜴㜶㌱㈳㥥捦ㄸ搹㙣㈲㕦㠸㠵戹戹㐴昳晡㌵㤰晡㌷㈰挲㡦㌹慡㘱づㅦ㜷㔴〴〸㔴㍤〹㤵㜰戸摣捤攱㡤っ晦ㄶ㐴㈸晣ㄴ〰㝥ㅣ晥捣搱摦㑣散㌴愶㍤㤵㡣㍤〳㍤㍥〱晤㔶攸改㤰敦戳㤰挲攱㝣㕦づ㡦昲攵㤰摢㐵挲攱ㅤ㌰〵づ㝦〱㍦㕣〱敤㝢㤰㜶㕢㡥愴㡢㤹㜴慣㤸捣㈵㈳〹㌳㤹捥ㄵ昱㙥㤶㔴㈶ㄲ㡢㐵戲戹㑣㌶慤摤㔹㠷愶挰㘰㌴㤱㡥挵昲㔱扣挰㉡㠵㘸㤱㘲㍣㥤㐹愴㑣戰㥥㑥㈶挳摣㜴愲㜹晤㉥㐸晤㙥㠸昰慦ㅣ搵㌰㠷扦㜶㔴㜵㤴㝡ㅥ㉡攱戰摢捤攱晤戴昲〰㐴㈸扣ㄹ〰㍦づ戹摢㈴晡㠷㠸㡤㌱敤㈸ㄹ㤳つ㈴晡㝥っ㍤㌰搶㤷ㅢ㐸挲㘱捡㤷挳㠴㉦㠷摣㐶ㄲづㅦ㠳㈹㜰昸㌲晣㜰〵戴挷㈱㙤づ捤㙣扣㤰㠹攷攳戹㘲㉥㔱捣攷㡣㔴㌶ㅦ㑤愵㡡㐶㈱㔱㡣㈵㌲㠶昶搳㍡戴㔸㡣挶㜳〹〳㤷捦㙣㡥㙦〰换愱昶㘶攳㜱愰㘳戹㜸㉣ㅥつ㜳㌳㡡收昵㈷㈰昵㈷㈱挲摣㠳ㄲ搵㌰㠷慦㌸㉡〲〴慡晥っ㤵㜰㌸搵捤攱戳っ㝦づ㈲ㄴ㝥ㄵ〰㍦づ戹ぢ㈵晡㕦ㄳ㥢㘵摡ㄹ㌲昶〶昴昸〴昴攷愱愷㐳扥㝦㠱ㄴづ㈷晢㜲戸㡦㉦㠷摣㕥ㄲづ㕦㠰㈹㜰昸㌷昸攱ち㘸㉦㐲㕡ㅣ㈶㡡戹㜸捡挸愴㤳戹㔴〶㤴愵㜳挹㠲ㄹ㑢㘵㡢散改攲㐵挳搴㝥㕦㠷收搲昱㘲㌶ㅤ〱搹攸〳㡢戱㤴㤱㑦愷搲散㐲昳昱㐲ち摤㘸昸㉤摢扣晥ㄲ攲攸㉦㐳㠴摦㜶㔴挳ㅣ㜲愷ち㐱ㄶ㐰愰敡㕤愸㠴挳㥤摣ㅣ晥㤹㔶㕥㠵〸㠵摦〳挰㡦㐳敥㑥㠹晥㑤㘲扢㘹昵〸㠸攰㠷搰㝢㐷㄰慥晢扤㕣㍢㈲㔸㐹〹㠴㕤摢㔴㌲ㄶ㤹㔴㍣㘶挸ㄸ挰㕢捡ㄶ㘱愹戴㐶搵昶戰挰搶㘶㉤㔸㡦㌹っ㤳㔳昸昴㠹ㅣつ㜹㌹㘸ㅣ㐵搹攷㈶て昴㙦摢㜲㕤㈸㌸ㅥ㈵戶㘵愹愰㐸㍣㘳㌵㤶㕣㐸㝦㡢㈵㡣㜵㍢㔶ち㘲昴户攱挰㐷扥戸晢换搶扥㐳㤵㝤〴㕢攰搹昲戵㘰㕡摤ㄱ攳㜸晢慤㠶扣㍤㙥摡〰㤶挵户攰㙥挴扦㌳昹㌶扦㍣㈸捤搱扥㙢㍢摡㤱っ敥挶戴摢㘹㥢慢㥤㙡敦㐳㍢攲㠴㐴戵昸㌶㕥慥㍣㑡攳攵〸ぢ㡤㤷慢㡣㍣挲攳ㅤ㐷㠷攳㤸㘰㍢㍡㈷挲挱㘱愵㈶挸㡦㔰㠴㍢㘱搹慦〵㠶ㅤ㍤㙥㘰戳㕥㉡㈵慦㤷㔲戲㈰㠸っ攸ㅡ昴㉣〰昹㜲㐱㔰㝡戱扦扦攷㌷慡㝢ㅢ摡收㔱摤捥㠸㈴㐴㠴㘰ち㐴散㘲㈷愹㡤㠷摦敡挵っ㈳㕤㌴㜳㐹昴敥攸㠸㡡㤹〲〶㙡挵㐲扣㤸挱愸挴㠸㘵昳ㄱ慤愳づ㡤挷搲㈹㌳㥤㡤㘶愳㤹㐴㈲㤵㉢攰㕤㤰愶ㄹ㉤收昳搱㌸〶㈶㘶㑣㥢㔰㠷㘲ㅥㄶ㑤㥢㘹㌳㔶㡣ㄶㄲ搹㠲㤱㌱ち昹㜴〱㘳㥤㘸㍣ㅢ挷戵㌸扣慢㜳昲ㄳㄱ㐷敦愴〸㐳㠴㜷㜳昴㥥搹搵敥㡥㕥愰ㄲ㠹㜸挵㤵㐷改晦晥〸〲敡㘳敡摤㘸㙦㜷㠸㔰㤸㡢㡦㜰〴㜴捦㤸㥡敢㤱愲摦㥢㔸㍥㡤㈳敦搸㔲㤳愱㤷戶㌴ㄹ晡㍡晢晢㐳㉢散㍦敦换晥㙦㝣搹㍦〰㤱㠴晤㈹㌰〵昶愷搸㐹㙡〷挲㙦戱ㅦ换攰ㄲㅡ㡦㘴㔲㈶㐶挹ㄱ捣㔹㜳戹㕣㍥㔹捣㘴戲挹ㅣ愸㡤㙢〷搵愱㐵㌰㥥㡥㘴㤳愹㠸ㄱ挳搴㈵㥥挳㝣挶㠸㘶戲戱㘴愲㔰挸挷つ敤攰㍡㌴㠶敢㤰㠱㐹㜰㍣㠲㌹㑣愱㤰捣挵戲搱㜴㈶㥤捥㐵戲戸㐴ㄹ搱昰㠱㜶㑥昴㐳㄰㐷晦ㄸ挵㔴㠸昰㐱㡥摥挳㍥ㄷ㌴ㄱㅥ昰攰ㄵ搷㉣㠵晤㥦扡搹㡦搱㕥ㅣ㈲ㄴ㥥收㐴昴戰㍦摤搱愷㠹㕤㐶搳㑢㈱㔴ㄷ昴挲晥っ攸改挰㑦㐰㐵愰ㄵ昶㝦攸换晥㠳扥散㐷ㄱ㐹搸晦㈴㙣㠰㝤㉥㐷攲ㄳ搰㜸㡢愷㕤昷戳挹㑣挱挴扢㑤攳搹㐸〲愳挳㉣㠶㌶挹㜸㍣㘶㈶昲ㄱ㕣愷㈳㕡㜷ㅤ㥡㐸㈷戳挹㔸㌱ㅢ㑤ㄴ㌰〷㑣㤹戹㜸㍥㕡㡣攵㤳昱㈸挶㔱〵㈳ㄶ收㐲㈷捤敢㍤㠸愳捦㠴〸㜳㝤㔳㔴挳㔷昰愴愳㈲㐰愰㉡〳㤵㜰㜸愷㥢挳㈳ㄹ㍥て㈲ㄴ捥〲〰㐷㔳つ㥥攱攸ㄷ㄰换㈷㠹攴㑤㙡㑡搶㉤改㕢っ㝤扤〶㜳摤㔲㌸扣挹㤷挳㙦晢㜲㜸〴㈲〹㠷换㘰ちㅣ㜶挳㡦て摥ち〷扦挵㈱〶摥㘸攷ㄸ㡢攷㈳愹㐴㌲㤱捦攴㜲㤸㉦㘷㈳昱㜴ㄶ㙦ㅣ㉢挴戴攵㜵㈸㉡㘱ㄲ挱㐹っㅦ㌱㌹捣㘷㌳㌹㔴改㔴っ㤳昰㝣㈲㤳㑦挵挳㍤戶㜹㝤〵攲攸挷㐱㠴㘷㍡慡㘱づ㝢ㅤㄵ〱〲㔵㜳愰ㄲづ慦㜶㜳昸ㄹ㠶昷㐱㠴挲㕣改㠴愳㠹㐳㉥㝥㡡㍥㑦㙣㡥〸〳㐲ㅤ〵扤搴挳㈲昴㜵づ攷㐳㉢ㅣ㝥摤㤷挳慦晡㜲戸〰㤱㠴挳㤳㘱ちㅣ㉥㠴ㅦ㥦㠰戶ㅡ㝥㡢挳㙣ち㌵㉦㥡㌱㡣㝣〲㥤㜰ㅡ㤴㠲㍦㈳ㅥ攵㙡㔴㈱㙦挴戴㠱㍡㌴㤲㑦挶㌲㜸昵㘵〲ㅤ〱㐶㤲㤹㕣ㅡぢ㘳㐶慣㠰㔵慣愴㠹㌵慣昰㈲摢扣㕥㐲ㅣ㝤㄰㈲扣搸㔱つ㜳㜸㡣愳慡愳ㄴ㤷㍦㠵挳昳摤ㅣ昲敤挵晡㄰㐴㈸㝣㉣〰㜰㌴㜱戸摣搱㙦㈴㤶捦㌱挹㙢敦挲㉢愰㤷ㄳ㍦ㄵ晡〹慤㐱慥昰㝤㘲攴㝢㙤㕣㡢㐶搳戰㈳摤昰㠲戴搹㜸攱搹㐶㐴て戴攲捥㙦敢㝥改戶㤶ㄹ摢㘶㡢㘳扣㐹㌰挵㙦昰昳㌸搷㝦挲づ㙢挶昰㈲㉡㉤敥㡢慦晥慦㌸攱㘰ㅦ昲敢扢攳敤㝤〹愷晢ㄵ扢ㅣ㝤散㕣㥡㔷挵㜲ㅡㅥ㡣㕥㔶敥愹扦攷㜷㤲戳捣㌶捤㜹㙦搷㠱挳ㅡ攷㠶ㄲ㈷摡愲㑡㍤ㅥ摥㠳㠵〵㔹〴㑣攳㕢扥㜶ㅥ昶戹敥㌷摦㜳㔸㡢晢㠸㜰㜷㠳㔹㜰㉣㔶㜱敦㕣㕢㑢㙢搳ㄳ挶㌲㈵戰摦攸换ㅢ捣㘹つ敦愴㥢㔷搸ㄱ㘷戰愷捦摤昶㌳晢㙢昲戴ちㅦ㔲㔲㍡㔷㜷戵搳㐹搳攱㔳收㑦㠹〵㑦㐳㌹㜸㌷㜷㐷㑣愲㤱㜵㈶〸㐳ㄸづ㥦㠱ㅦ㜵ㄲ㉣㤳㝡愵㜳㔹㔸㍢搳㑡㘳挱㤴㤸㍡〵㘹㌰ㅤ搶挹㤰㝥㌶挱㐶ㅤ捣㠵㘱敤㕣ぢ㝣㌴挰敢㙤㌰搴〰㥦㐷㌰慦㠹㑥㝣㤵户㍤〸挰搳㡡戶㠷攰㑥慥愰戲ㄸ㍤〳挹搷㌹扢攲搱㉤㌲搰㙥晦㠶敤摦㥤扡㍢㑦㜶㘲㥥愸昶扢愸㈷戸昹㌴敦戳搰㔶捣摤散ㄸ㤳敤摦晤扢搵㈰㘲晡㍤捥㔷挱㔹昸扥㘵㘴慤ㅤ攰㝤ㄵ㔵㜸㉤㉣㐹愳晤㌲捥㙣㐲慢ㅡ㠲㥦つ㔷㤵ㄱ㠳慤㐵㉡昸㐵攴㘳〳搴ㄶ搳敢攰搲晥つ㍡㤴㘶敦㤴慣㕡つ㥣挳㔴㐸扦㠴㘰戶㕥ぢ扣㥥攰慦㔹攰搹〰慦戴挱搰㠰改㑢〹㘶㍦攵挴㔷愷搸ㅥ㠶㜷㥥挶挸㜰㙣㍤戹愷㍢㌱㐷㈷ㄷ戶㜹㜴㥦搷㉤扦㥢㉦敥㔶㘷㈲愶ㅦ戹㌹㘴摣㤷㕣挳づ㜸挶昳㙥慢㌰㤷㘹㠵摣㉢㜱㌲㈰昷㡢昰ぢ戹㝤㠸㔱㈷㜷ㄳ㈹戸〰㐱ㄶ㕦㕦㠲㑢扢〶㍡㤰㍢㝢㑡㕣㝤扡㠱慦㙢〹收昲愸〵㍥㥦攰敢㉣㜰㉦挰㉢㙣戰㔵攷㙦㐰㐰攷挵㠴攰攴戶㥥挲㑢㥣㤸㕢㐴攱㝤换㉣ち〳挷㜷慢㑢ㄱ搳㡦挲㈵㌶㔳㑤慦㑡㍢挶づ昰扥ㄹ㉢捣㔵㕡愱昰㘶㥣ぢ㈸扣ち㝥愱㜰ㄱ㘲搴㈹扣㠵慣㕣㠳㈰㡢㤵㑤㜰㘹晦て㍡㡤ㄴ㐶㈳敡㘸㥢ㄶ愸㔰攷㙥㈷㥡换愳ㄶ晡㙡愲扦㘷愱㝢㠹㥥㙢愳㉤ㄲ敦㐲㐸攷㡤挴㙣ㄳ㠹摦㜲㘲㙥ㄱ㠹㠱慢㙣ㄲ慦敦㔶㌷㈳愶ㅦ㠹㌳㙤慥㥡㐸散戱〳扣㙦搶ち㜳㤹㔶㐸扣て攷〲ㄲ敦㠰㕦㐸㍣〲㌱敡㈴㍥㠰㐰㜵ㄷ㠲㉣㕡扥〷㤷昶〳攸愴㤱愷搵㈷ㅡ㔸㜹㠸攰扢敢攰㍢〹晥㤱〵㥥㍤㈵慤搲㌶ㄸㅡ㄰晥〸㝥㍡敦㈷㘴㥢㈸㝣挰㠹戹㐵ㄴ摥㍣㘴㔱ㄸ昹㕣户㝡〸㌱晤㈸㡣搹㑣㌵㔱ㄸ戵〳扣敦攵ち㜳㤵㔶㈸㝣〲攷〲ちㅦ㠳㕦㈸晣㌸㘲搴㈹㝣ち㠱敡〹〴㔹ㄴ㍥づ㤷昶㌴㜴搲㤴㌳㙡㕡〳㉢㍦㈷㤸慢愳ㄶ㤸㉢戰摡㜳ㄶ戸㜷㑡㐶ㅤ㙣㠳慤㕡昸㑢〴㜴㍥㑢挸㌶㔱昸㥣ㄳ㜳㡢㈸っ㥣㙡㔱戸昹慣㙥挵㈵㔷㍦ち昷户㤹㙡愲㜰㍦㍢挰晢㔶慦昰昳戰㈴ㄴ㙥挶戹㠰挲ㄷ攰ㄷち昷㐵㡣㍡㠵扦㈳㉢㉦㈱挸㘲攵㐵戸戴ㄷ㉤㔶㘶㑦㐹愸㍤㙤㔶愰㐱挵㝡㠹㘰慥㥥㕡㘰㉥挰㙡㝦戰挰扤〰敦㙡㠳㉤ち㕦㐱㐰攷㥦〹搹㈶ち㕦㜵㘲㙥ㄱ㠵摤挷㔸ㄴ戲㌷攴㡡慢ㅦ㠵㍢搸㑣㌵㔱㌸挹づ昰扥ㄳ㑣扤〵㑢㌲㑤㜹ㅤ攷㠲㡦㝣挳㙦㐳㉢挴扥〱㤵晥㈶挴㠴㤶昰㍢㔰昲㔰㝦㜷攲搴㌵搰㠶摦㜵攲晣㤵昰㔶昵㈱晣㔲ㄸ攳㤱㜶扤㌰摥㐲㈰㥥㙤㜷㘷晦㈰愴慦㥦㐱挳摡㐸搹て摡〱摥㤷愹㠴㌵㔸㤲㡣扥㘷㈵ㅡ挲㡦㈴摡敡㑥昴〳㘸ㄵ㔷㝣慣㐲攵搲㤵挶㘸㘸㐴昳愷㈴搵㠷敦㕡㠳つ愸㔱〳昰㑣㘴㐰㜱㡤挸〲㜳昱㑡挳㡢㤰〹㕥〰昰扢㌶㤸愹㠶㜴㡤攰㜰ㅤ捣攵㉢慤摤〲ㅦつ昰摢㌶ㄸ㔴〰ㅣ㐲㐰攷㙥㠴挰换慦敢搸㠲挱ㅤ㔷愳㈴收愸搵攵扥㈵摤㘲昶昴ㄵ搶㙦昷〹摤㡡ぢ㔴㝥搵攵㑤㘴捦㜷晣昱㠶ㅤ攰㝤㜷㑢㜸㌲㉣昱捣昵㌰㈴ち㜹ち晣挲昷㙢㠸㔱㉦攴ㅤ㄰愸づ㐱㤰㐵㈱ㄷ慢戴㥤愰戳㈹晣㤳捤ちつ㠵昴㕤〸收〲㤲〵㍥㠸攰摤㉣㌰ぢ攷㘵ㅢっ㌵挰㝢㄰㍣戵づ收㠲㤵戶㤷〵㈶摦㉦搸㘰㡢敦㝤㄰搰ㄹ㈳〴㜱户㥥㙦慥㍦㙤ㅢ摦㕣㤲昲攳晢㍦㤱㍤㕦扥㝦㘳〷㜸㕦ㄵㄳ收㈲ㄶ捥〲摢捤㤰攰㥢㉢㔱挲昷慦㄰愳捥昷㐱〸㔴㕣㌵戲㈸攴昲㤴㜶〸㜴㜲㤱㠸愹㘷㙤㔶愰〶㠵㔳〹㥥㔹〷㜷ㄳ㍣摤〲昷㘲摡昲㌳ㅢっつ挰㕤昸改㍣㤲㤰㙤愲㤰换㑦㘳㔳〸搳搶㌱愵摢晡㥤搷慤戸㈲攵㐷攱攳㌶㔳㑤㍤摣㘳㜶㠰昷㐵㌳攱挵戰挴㤳搱ㄳ㤰愰㜰ㄹ晣㐲攱㑦㄰愳㑥㘱ち㠱㡡㡢㐶ㄶ㠵㕣㥤搲㌲搰〹㠵㈹昵戰捤ち搴㘰㘵〶挱挷搵挱换〹㍥捣〲昷㑥㐹愹〷㙤㌰㌴〰㝦ㄲ㍦㥤㕣㐸摡㌶ち戹晡戴攵ㄴ㙥㕥搳㡤㐴〳㠱捤㐳摤㡡ぢ㔲㝥ㄴ晥㠷捤㔴ㄳ㠵摦户〳扣慦愹〹ㄷ㘱㠹㈷愳捦㠲〴㠵㈷挳㉦ㄴ摥㡤ㄸ㜵ち攷㈰㔰㜱㌵挸愲㤰㡢㔳摡㤱搰㠱挲㕥戴捤㍢ㅡ㔸㌹㡡㘰慥㉤㔹㘰㉥㑦㘹昳㉤昰㙣㠰㙦戵挱㔰㠳挲㠵〸攸慣ㄱ〲㉦扦慥㘳ぢ㍡㑥㉥㍥㙤㌹㠵愷ㄷ扢挵㝣㜷戹㕢㜱㍤捡㡦挲敦搸㑣㌵㔱昸㙤㍢愰改㈵㌷㕣挱ㅡ敢㈵㌷慥晦㕢搰㠹㉣〴㡢扣慦㙦㝣搱㔲㜳搱㐹ㅥ捥ㅡ㤰㥢攲㍡昰㍥㡡ち晥㜳挰㝣扣㝡〵㙦愱挰晦㑦戲敦慤挲㉢㔹㜸搳扡昳挶〳㕤㝣㡣慣ㄵㄷ㔵昰ち㠴㜱挵㜹㔵㍣㝥㔴㘸挷㥢捦昱㕦㐷㉡㠳摢挳敥㉡㙥㔳㙣㘳㥦㡤攱〷晦摢㐰㡢敦ㅤ㠲扣昵捦㜷㠵㐷㥥㙡散ㅡ收挳㜹〴愵㠵慦戱搸戶扤㔵㙤ㄹ慡㥣晢㑥昲㠲敢攵㉣㙤敡㐶ㄴ戳戵㔷㜶㝡攰㐳挹㜷愰〵昷㜶㈲㡥晥㌹㝡㌹愲㠲〸改挷㔱挵扢㙡㐵〴㠲㕣搷昳㥥ㅣ敦搹攴昲㜳挰昳㕡晦昱攳㥤㝢㉡㘹慤敤っ㐴ㅤ㙤㔹っ挱㠱㜱愵㍥㠳晦㌴慥扤搴㠷晦戵戰戲戶慡晥㡦攲戰搵㡥㜷昶改㥦㐲㝥㤸ㄴ㌳愸捥㐶ㄴ㕡搵㍦敤搶㥥攷㘸㑦㜰㙢扦っ㉤敢戰㜶㈲戴㈳ㄳ戳挹㤷㤸㍥挴昱㄰㘳㔰㌵㑣㡣扡〸戶㐹㡥㜳愸㑢攰㤱捣攵摤搹攰攲㡥㘸ぢ㙥敤㤵搰㌲㜳㍡㌳搷愶㉥昵捤挴㑡愶搸㔸㍡晤㔴戹㌲戱〹㌶ㅡ㌲㜱慤㤳摣㙡㜷㜲㌷㌸摡〱户昶㘶㘸㕤㤹戸挸㌷ㄳ攵收㑣慣昵㘴攲ㄶ㙦㈶㙥㜷㤲慢扡㤳攳㈲㠲㌰㔱㜳㙢敦㙢捣挴㜹扥㤹㔸摦㥣㠹㡤㥥㑣㍣攰捤挴㐳㑥㜲愷戸㤳㝢挴搱㥥敡搶㍥搱㤸㠹㌳㝣㌳㜱㕡㜳㈶㍥攷挹挴㔳摥㑣晣摣㐹敥昳敥攴㌸㤱ㄵ㈶捥㜴㙢㌷㌷㘶攲戳扥㤹㌸愷㌹ㄳ㕦昰㘴攲㜷摥㑣扣攴㈴昷㐵㜷㜲慦㌸摡㉦戹戴攱搷愱㠵ㅦ㙦㘳愳搵ぢ㈸㉥㠴〸㈹捥慢攴ち扡〶昹攲ㄵ昴㄰愰摡昱扣摢㥢㑥㐰搹づ昸ㄸ愳㕦㠴㐸㡡昳㉡㘹㠲㕦㠱慦搳昹挷㕢㤳搷㜱㜵扥摡愲〶㥣㌳摣㔴㌸㝤戸㑦扡㤸㘹㜲㠶愵愴㝦㘵㥦昴㔵慡㕣戵晥㉤搸㘵慤㕦昶昵扢扡摦㡦㥦搸愳摥㜳ㄲ晡㍡㤰㈳户昵愲㤳㘰挰摤〹晥㍢慤㌷㌶戳换㍤〹㝥㘰㈷㔸㙦敢㥣㜲㐹〹㕥〱㐷扤㝢攲摣㑡戴㔷扡戵㥣㐴㠹昶㉡户㤶搳ㄱ攱㘶ㄳㅣ㈳㘷昹㐴摦㉣㕦㠳㌸㥥㉣㕦㑢㤵㡢㈳捥㘸ㅡ㝡〶捥㕡㈴ㅢ搷挱㔱捦㌲愷㈷愲扤摥慤攵㍣㐴戴㌷戸戵㔳攰㜱昵ㄷ换㝣戳昶㙤㠰㍣㔹扢㠹㉡㔷搶㌸昸㙦挸ㅡ〷昸㤲摣㜷攱愸㘷㡤㈳㜹搱摥攲搶㜲㑣散捡挴㝣摦㑣摣〶㤰㈷ㄳ㜷㔰攵捡〴㠷捦つ㤹攰㄰㔹㤲扢ㄳ㡥㝡㈶㌸ㄶㄶ敤㕤㙥敤㉣㜸㕣㤹㤸攵㥢㠹敦〳攴挹挴扤㔴戹㌲挱〱㘸㐳㈶㌸挸㤴攴敥㠷愳㥥〹㡥㈶㐵晢㠰㑢ㅢ攴挵㝢㡢㐷ㄷ㘸㑦摢㝡㔳搳㠳㐸㐷㜱㔸㐰ㅢ晡て㙣〷㍤㥤扣㌸搳挱摢㤸〲㥤扣㈸て晢㜸㌱慥晢ㄴ㉦愸㌲摡昸㈱搵扣㤶㌲㑣㝦挸㜶搰搳挹敢㘶㍤㐶㘷挱敤㔳扣ㄶ㑡晣㠷愹收㘵㔰攲晦挸㜶㐸㝣㕥昲㠶攳昳㔲㔷昷㈹㕥挶㈴晥㡦愹收ㄵ㑣攲㍦㘲㍢㈴㍥慦㔶昵ㄸ㥤扣㑡搵㝤㡡㔷㈰㠹晦ㄳ慡㜹昱㤱昸㡦摡づ㠹捦ぢ㑤㍤㐶㈷㉦㌰㜵㥦攲挵㐳攲㍦㐶㌵慦ㅢㄲ晦㜱摢㈱昱㜹㡤愸挷攸㍣搳敤㔳散昷㈵晥㑦愹㘶㤷㉦昱㥦戰ㅤㄲ㥦摤晢㜰㝣㜶敢㜵㥦㘲㜷㉥摤昷挷㔱㔷搹㝤ㅦ㈶挵愶㈹㜶昱ㄲ搰㘵〷昰搱搰㜶扣昵㠱摤扥〴ㅣ㙡〷㜰㌳㑦㝦ㅡ摡㑥㜶敥摣搳ㅣ昷㈴㕥㈱㜲㔳敢㔹㉤昷戴晣㕥㕤摤昲扡晣㘳攰㈰晡敤㌶㠵昷㤳㈹晣㉦㉥㜶收㤲敤㘷攰㔰散挷㈵摢㍦㠷㠳㔵㐶㙡㌸晢㕦挱㍣换㘰㜶扤㠲㜹捥㜶搰搳挹㙥戶㝥㌲㥤散㕥㠷㝤㔷戹㝤敡ㅡ昸挴摡㉦愸㘶慦㈸搶㝥㘹㍢挴ㅡ㝢挰攱昸散昹㠶㝤散昱敡㍥挵摥㑣慣晤㡡㙡㜶㘴っ搳㝦㙤㍢攸改㘴愷㔵㡦搱挹捥慡敥㔳散㠸㈴晥㙦愸㘶ㅦ㈴昱晦搳㜶㐸㝣昶㌷昵ㄸ㥤散㘷敡㍥挵㍥㐴攲㍦㑦昵扤㜶㤸扥搹㜶㐸晣晢㙤㡦搵〸搹㐵っ挷㤷戶换ㅣ㍢ぢ㥦㜰〷挲㙣挳昸〴昴摦㐱㘲㜶㉣㙤戲〹挵戶㈹愸ㄷ㉤㤴戴扣㈶ㄴ㕢愰愰㕥戲㔰搲扥㥡㔰㙣㘷㠲晡㠳㠵㤲㔶搴㠴㘲㙢ㄲ搴㉢ㄶ㑡摡㑡ㄳ㡡㙤㐶㔰晦㘵愱愴㐵㌴愱搸㌲〴昵慡愰㍡㔹㜱昹㐲攴㤶つ㉡㝦㔲攱愴㤳摥改㙣㥢扣㐷摢㜱摤ㅤ㕦摦晣挸敦㉥㝡晡㠴挳㕦㝥敦戲换㥥㝥昱愲㐷摦扢㈷㜷昸挳㥢㌶晤攰愸㉢ㅥ晤摤づ挵㉢㕢㙥㝦㘷晥㤵愷㐶㔷㥦扡戶㜸散搴戹愷ㅥ㝦昲㌱搱挵㤳愶戵戶㡥ㅢ㜷昰㡥㍦摡敤㤰昰改㙢扦愷敥晦挵慥㠳㑡㙡㌸戳昱ㅡ㔲㘲挵晥㌸扥攱㥦挳㠳㑦㐰㝦ㅤ㔲㝦〳㘲㐲㡢㤲㡡㑥㘵㐳愹戰挲ぢ昴㉦㐴戵㉡愹挰㑤㈸㔶㘴㐱晤捤㐲㐹挵㙣㐲戱㠲ち敡㙤ぢ㈵搵慦〹挵㙡㈸愸扦㕢㈸愹㘴㑤愸捤づ敡㕤ぢ挵㑡㈳ㅤ㐳㥢摤㌱捣㐴㤴㜶扣摦㠵昵㐴〲㕡㍤〱慣ㅡㄲ搰攲〹㘰㙤㤰〰攵〹㘰〵㤰㠰㠰㈷㠰㘵㉥〱ㅦ晥挳敡挷㥣挴㔹捣ㄲ昰㐱㘳㐰㤸挵㠱㑦㐰㙦つ㐲戴㐱愰〴㔸ㅡ㠲㝥户ㄱ慤㔸㐲ㄲ昰て㍢㠰晤㥣㍥づ戱ㄴ㡢㐵㠲摥昱挴㘱㐹㐸挰摢㥥〰㤲㉦〱㙦㜹〲挸户〴晣捤ㄳ㐰㡡㈵攰慦㡤〱㐱㘶㝥㤴ㄷ攲づ㉦㈵昰戶㘲扤挴户愷㜰㔱㈱㔴㥡㍤㌸㘴晤ㄷ㌹慤挴㤷㤲づ㑥戲摦㝣㌱慤㡥搹愱慥愹㘳㈷搶㔵ㄲ㘷㜷敢㤵㤲晣㤷㜸㠴㑣ㅢ㌶扡戳㌷㐴昰㌸〹㝣昰捦慣㐷扥㕢挹挹㈰敦ㅦ㙡㔷㕢っ㙣户晥㜹挳〴戰挱㐳改㜵㤷㜸ㄵ㡢㔷捡㜹㈲㑢㑣㄰㜵㤷㜸ㄵ㡢㔲㝡搴㑥㌸㠲㡣扥〵㠹㌳敡㌶摥ㄲㅥ㘶㐶㤸〷㈶愵㑦愲㡦㈹搳㘲扤昹挳㡦㍤ㄹ慦ㄶ捡㠰㤲〸㙥㉣戵攳晦ㅢ㐵㈱㥣㉡</t>
  </si>
  <si>
    <t>㜸〱敤㕣㕢㙣ㅣ㔷ㄹ摥ㄹ敦慣㜷搶㜶散挶改㈵改捤扤㕦ㅣ㙤攳㌴愱㉤㈵愴扥㌴㠹摢㕣摣搸㐹愹㑡搹㡥㜷捦搸㤳散捣扡㌳戳㑥㕣ち愴㔰㕡㑡愹㔰换〳戴ㄴ愸㉡㔴挱ぢ㔲㜹愸㕡㈸てㄵ㐸㈰搴㈲ㅥ㉡㈴㠴㤰㑡㠵㐰〸㠴㈲昱㔲㠹㑡攵晢捥捣散捥敥㝡挷捥愶〵ㄷ㜹㤲晤㜳收摣捦昹慦攷晦捦㈴愵愴㔲愹昷昱昰㕦㍥㘹㈶㉥㥡㕥昲㝣㘱攷挷㉢攵戲㈸晡㔶挵昱昲愳慥㙢㉣敤户㍣扦ぢㄵ㌲〵ぢ攵㥥㔶昰慣〷㐵戶戰㈸㕣て㤵戴㔴㉡㥢搵㔵㤴戳ㄳ晥〶愲ㄷ㥤慤㝡搳〰㌳攳㘳㠷㘶㡦愱搷㘹扦攲㡡慤㐳㐷㠳戶扢㐶㐶昲昸戳敤愶㥢昲摢戶づ㡤㔷换㝥搵ㄵ扢ㅣ㔱昵㕤愳扣㜵㘸慡㍡㕢戶㡡㜷㡡愵㤹捡㜱攱散ㄲ戳摢㙥㥣㌵㜶摣㍣戲㘳攷㑥昳㤶㕢㙥敥挵搰愹㠳攳㘳㔳慥㌰扤て愸㑦㡤㔳摥㌱㈱㡡ㄶ搷㈶㠴㙢㌹㜳昹昱㌱晣㡤捤ㅦ㙦㌷攵愷攷㠵昰㌹戴㜰㠵㔳ㄴ㥥㡥㠶㍤昶愸攷㔵敤〵㙥㥥㙥敦挱㔲㡢㠶攷㙢昶戸㈸㤷㜵㍢敡㌵㙢ㅦ挲摥㤵㡤愵㕥㝢㕡㌸㥥攵㕢㡢㤶扦㤴戱㘷搰㔱愹捦㍥攲㠹挳㠶㌳㈷づㅡ戶搰散扤㔵慢㤴づ㥥㔴搷㌵㔱ㄷ昱㠹挹攵攷㐷㍤㝢㝣摥㜰攵㡣㍣㙥㑣㐲摤㍤㙥戱戱敥ㄵ敤晢攵搴攵〸散昳慡昶昵㔰㜲搴㜰㙢㌵㠷摢搷っㄷ摦㌸㠳ㅢ摡搷㡦敤㔱㘳㥢敢摡户㤱㕢搹㔸㕢改〹改㕢敥㈸ㄶ愳㘷〸扡〹戲〴㐴愰㥥㈳攸㈱攸〵㔰搲晦〲㤷挴ㅢ戲㐸㉤ㄸ㙡㘱㔶㉤ㄴ搵㐲㐹㉤〸戵㘰慡㠵㌹戵㌰慦ㄶ㉣戵㜰㑣㉤ㅣ㐷㥤攸挹㜶㜷慢攱昳昳搲敢捦晤愱昷㠹昱㔷散㝦㍦㌹改晥捤敢摤㠰㑡㜷㠵㤳㥡㜰㡤ㄳ㈰戵㍡ㄵ㙦捦㙦攳㥦㤵戹〲㑣㘱敥㌴㙦㌲㐷㐶㑡㍢户ㄹ㌷ㅡㅡ㤷㤵㠰晣〶㐲ㄹ㐰摤㕥昳㙥换㈹㔵㑥㐸摣㕤㌴㘶㜸愲扥㜱挳㘱搹㔸愵敡㤴扣ぢ㤷㉦㥣昶つ㕦㙣㘹㉥慢㜷搲搲㙣ㅡ㙣㈵㍣㌹摥㈵捤捤㡥ㅡ攵慡ㄸ㍤㘹〵挵ㄷ㌷ㄵ摢㔳㙥㘵戶㝤改ㅥ㔷㍣㔰㉢㙤㤹搱㈸㠴摡愲散扢㘵㤵㐱㔱㌰慦愱昱昹㡡㈷ㅣ㌹扤㘱㝢捡㉡ㅥㄷ敥戴愰㐸ㄴ㈵戹搴㜳㔹ㄴ㜲晤昰㈱〷ぢ〵户㤶㉥㡦攷㥡户㥦昴挱捣愲㠴昹㉥〸搷㕦㥡㌱㘶换攲扣㠶㉡挱㤸㈸搸摣㤰扤愷㔲慣㝡攳ㄵ挷㜷㉢攵挶㤲搱搲愲〱㐹㔳㍡㔰㈹㠹㜴㍡㈵㠵〲〴㙥㔷㤷愲愴慥㙦捦ぢㄲㄱ㌱ㄴ㤳㤱㉦㘸㈴扢晣㘱慣づ慢㈸ぢ搲愴㝡攵ち㥤㜱扥㔲挶㈴㜰㘰㙣㑤搴ㅦㅣ昴摡ㄵ扡慤㘱敥挳慤慣慡㠳攱敡㙦㕦ㄴ㡥扦捦㜰㑡㘵攱㈶㙡㍦㠵㌳搲晢〱戴搳㄰〸㙤㜷㡦慡㑥㌹愹㉣㘹㈷慣㤲㍦㥦㤹ㄷ搶摣扣㡦㍣㘸挸㙣㤶㕢摢昲攸攷㈰㑢摦㐸㌰〸㤰换愵㌲㥢㔸㈹㤳挳㤳搲㈸㥤ㄲ㜸戹㐱㤰戳㕤〳㉦昷㥡㝢慣戲㉦〲愱摣㙦〲㈳㠱㔶㤳攸敢㈳㠹扡㐶㌱㔰ㄸ㥢捣㜱㔰愹㘱㌹晥㔲㥤㙦㕢戸㈴㈰愲㜵㔹戰收㘴〱㐵㐱愳㍣㐸攰㌵㄰㑤㤳㌴㐸慥ㅣ㈳㈲戲㐱㠲㘶㐷捦㡤㐴挶晡〹㌲〲昵攳㐴挸摡摢摡换〸ㄲ㝢㉢㤱戲㔱㕢㝥㕣㤷㘶换搹昲㠱㌴㍢ㄷㅢ愷㥦㐷㜰㍥挱〵〴㥢〱㤴扦㐰挲㔱捡㈱摤昸攸ㄷ攲㕤扦㠸攰㘲〰挸㈷㥤㌲㈷ㄴ㔵戴愱㔶㘳㐷戲㕥ㅦ散㘴㘹ㄴ〷愲㠸㤶㜱捤捥散戳㈵愲㐳慢㜳㙤攸摡戴搴戱㔷户愷捤昸㜲㐸㤱〹㔵攳㙢㕤愱㙡㝣㈳㔸戵㐳扤㜵㈹㥡敡㐳〴㤷〱〴㡡㠵挶敥敡慣㜹㥡㤳ㅦ〹㤳㈸㌰㠴㍡㔴敥㈱ㄱ搳晣㑦㄰㜰㉤㐷㤷㜵晢㤹愶攰戰昹㤱户㥦户戶攷敤㄰改㑤㍡㜳㕤攷搰㔷㜴㠶ㄶ昴攵㘰㉦攵㡦㙤昵换㤵㈸搶慦㈲戸ㅡ愰㐹扦昰攴㝤愶㕥〲㘹ㄲ摢㌱捣㙤愴挷㐵㕡戸㌳㑢ぢ㐲㙡㥦㕥㜳挶㜰攷㠴て敦挵攴〴散攰㡡敢㡡㌲づ戴㈵㤹挱戳换昹㡤㤹摥ㅥ户㘲㌳㝦摤㍥昶㍥ㄲ㡡㈱㥤㔶扢㔲㑤昶㜱㠲㥤ㄹ昳㌷挵㈸㠷晡昷挶昶㐲㈲搶愸㤱扣搸㉥昹㙣戹㉥㐹㍡㤰㈴搷㘲㕢昵敢〰㈰㈵㤴摦戵㤵㈸挳慣戶㔵㔶㙢戴㔶改摤㑢㌸㤹㌴昹て㕢攴㐸㑦攰慣ㅤ㠳敦挰敢戳愷㉤扢㈶㉣㝡散㈹攱ㄶ攱㔷戰捡㈲ㄷ戸㘴㈹㙡搶㘵挵㐷㐴㔶㜴㜵戵㥣愵ㄳ㝣㙢㤲㑥㥡愴㐴㈲户㈷ㄶ㈶㥣挳敢㐴㐵ㄷ㈴㠵㑡㠲㕢愸㈶㠱㐸㜹慣扢㉥㘲㍡㄰㌱㜹㙣㥣㝥〳挱㌶㠲ㄱ〰敤㌷㤰㌴慢摤㜸㠶挲扡ㄷ改捥㉥ㄴ㔲㔹愲㐱扡〷摦㙣㉢慣㜶㜰㤸㥤〴ㅦ〳㘸㌲㝦攸㝣㑣㈰㐴㠹昲ㄸ㈱搲㕡搲捤愳㤶㌸㐱ㅡ搸㘰㈲愸㌴㕥昵晣㡡捤愸㔲㥦㌹㔱㌹㔸昱㈷㉣㙦〱㔱愸㐱㌳㑣摣㍤㉦ㅣ㔰㤷ぢ摢愷㈹慦戲戰㈰㑡扡㌹㕤愹㐲戴㑤㑥慣㠵㐳㌹搶〷㕢㔲㥥换㔵〵㑦㘷㘷㘳㜴愱挸ㄳ㌱㝣慤昴挴慥捡昳捤㐳㕦㝦㝤㐷㘷㉣扦㉣㝡捣㠰改㤸捥㥡搸㐵㐴つ㑡摤收捣扣㉢挴㐴㥦戹搷戵㑡㘵换ㄱ㐴〶㙣㑣〶敡昶㡢㌹㐴〸愶㉡㡣晦㔵㥣㍥㜳挶㌵ㅣ㙦挱㘰㌰㜱㘹㘳挳㥢っ㠹㘸收㤸攵㜸ㄸ㐶㘲㤱改㝥㜳㝡扥㜲〲搱摡慡敤散㌵ㄶ扣㌵㠱ㄵㄲ㝤昰㐸搴㈸慡愲慡㑡㔶捤㜶㡡ㅦㅥ挸㔳愹敤昸愵〹㈴慥㔲ㅡ晤攵〹摡㥢㜶㝤ㄸ㥦愱㥤捥㌹昵㈲㜲㔴换散㑡㤴挲攴㔴晤㘶戶戹〵攰㡥扤㐷㈶敢㔱戹戳㡡㔷㙢昴昰㈷挸㜸㐹ㄶ戵㈰〸晤㜳ㅢ〲㔲㘱ㅥ㈹〷ㅣ〸㡣昳慤㤹晣㜲愶慣㐳敡摢㔰㑦敥㐱ㄴ愹搷摣㙦捣㡡㌲㘲搱戶攱㙦〸㕥㘸挶摡㐶搹ぢ换挶㉢戶㙤㤰戴㐸㤶搳㐵㠳ㄴ㍣㕡昵㉢〷㉣㐷㌷〱㈴晤㠵㔹挶㐹㘴ㄹ㈷㘵㔶慦㜹㤸㘱㐱㤹㘶㕦㤵㌹挳戵晣㜹摢㉡㘶昹挲搰摤㥡愰㐹㌰㌹㈵㙦昴㐴㌲㘳愸挹㥡㍦〲㤳捤换〳摤㜹挸㔱㙥ㅤ搱て捡㔵㤵っ晥㈸ㅤ㍡㤶㈰㘰愴㤷㔴扦ㄵ扤㘹昲㘶〴㐴㡥㝣㑥㐷昷㉦㑥㝦〱㌹㠱㕦㡥㔸㑦㈰ㄱ㜸〴㘳㐲㥥敥敤㡣㜹挴戱㝣㘰㡦ㄸ摢㘳昹ㄳㅥ㔰づ㠰愴㍣摥㙥㤱㔸㡤㌵ㅡ慥㘹㠵㑢㕢㡢ㅡ搴挴㈵慤攵㜱扤㜱攵㌲挵㠱㐶㠹㈹㤲㤵㉡㐹捤戲捣ㅣ搷㤲慡㔱愴攲㡥戴㡤㤲攴㌶慤敦㍢愵挸㔹㈸㈶㐹㌳㈹㝤㤷㈴ㄴ〴㜹㐹ㅤ搰㔱昴搷㈷㤳㐷㉣㕡㐳ㅢ㈰㐷㍤ㄵ攴昵㠵攱挰㐹㕣㌹㈹㠹㕣昸〶晥摥㄰㈶て㔵晤㠶ㄲ攳攴㘰㔸㌲㕡㉥ㅦ㜲㘰㈵ㄴつ户戴㐶㔸ㅡ㙢ぢ㌴㡣攴捥㑥戵㝦戰扤㌱㐶っ搹㤰㈱㤱〴㍦㌰搸㄰捣ㄵ㡢愶搲㍡敢攳㔶搷戲戳㝣㍢㈰っ㐷㘲㘰摡㉦㑤㠸㐵㘹㠶搵㉤昹㐱搹愰㜶㕡㤴㜲㔴㌷㐷㘷㍤愸㜴㥦㜲㍣㑣㐹〶搷捤挳㜴㑢攱〲〳挴㙥㤸㥡㉡晡〸敢搶㍡攰挹㘰敤㘰〷㍢ㄲ㠴㑤㘸㥤㔱㠲㘶ㄲ〸户㜱ㄱ攴㥤づ㌱ち㐱㙡捡攷㥦扢㤵㘷㥦攱昳挳摤愹㈸ㄱ㌲ㄱ㐳㕤〹搶〳㤰ㅢ㡦㑡㤲㡢〶愳㘰㜹㈰搹愴搰敡㡤昲㘸㘲昴搱攴㜳㝤摣攰㘱ㅣ慢㥦㙣㔳挶ㅤ㌷摦㠲㌶㉤㉦㙤㌰㈷㥤㘲戹㕡ㄲ㔲ㄵ㐷戲㕡㙡攴㌵㠱㉦㜹晤㉦攰愶㠴㝤〹㌷㘵ㄲ㐷㈹㉥㤹㐸敡摣敥搶㍦㠹收㔲挸愱㡦㐰戶㌱昸㤸攰㤶㤳挱戰㤶㍢ち戴て㌷搶㉦㉦挸㡢㜳㄰㘹㉤㔹㤴㘵晢㜱ㄷ慦ㄶ㐱㤶摣ㄶ慢戶扦戲扦㐲㥢㍤㤶戵捦ち戲搶〴㡥戰捥㐰攰㘵㌲㌰㐶㍡攴づ㜶㤲㍡ㅤ㐶㜶㑦㝦㐱扥愶㑥敦づ㡤て㠵昱㕤㥥㠲㔲搸㔵㌰ㄲつ㙥戵㙥㜵㉢㡣晣搲昲搶㙦〳㔰ㄸ〲愶㐱㡢㥡㠱㠱㌳㠶昴捡〶づ㠳㤱〹搱搱㜸㈰㤵㌱捡㐱㌸散㠱㌴㜰ㄳて搲㌳ㄵ㈸㈱㝦㤳扣ㄴㄶ摤㑢ㅣ戶㜱〴慡戸攷㌵㘵㑥ㄹ㍥慥扥㌸㥢㥢戲㐷㑢㈵㥡扢昰捦慤〹慣攲摡㐶㘰㡥㙥㙡扡㤰㈵搷㐴晢敥㡡愶㠲昰愲攰昶㠹晣㍥挳㉦捥㑦晢㑢挱愵慤㑥㐹㐲晢ㄹ晣ㄱ换㡥㑥㥢㌹敤昰ㄲ敡㈲昷㍥㜷摣愹㥣㜰攴扣㌴㡦㌷晥㘸挵敡摤摤㥣㘴㉥昵㍥晥挸㐷㑤㘹慦愱挷搵㑣㥢ㅤ搴ㅤ㈴散㐷㍥㠱㌴ㄸ㐲㍡㠱㑥㘰扢搷㙥っ㤰㑥㌶㌵搱㠹ㄴ〴敢㠴攲捣㝤㘰㠴愲晣ㄴ㘸㈵戱〴㐷㜲散昹㡢㘰㝤攵㈷挸㈱挲昱ㅥ㡡ㄱ敤㌲愴ㄲ㔰㈷〵㜹㜸扤㠳㤷㐱晥㝦戰ㄴ㜱昳戲散昴㕦㘰㘶攵搵㘶ㄴ㕤㐲ㄴ扤搲㡡㈲〶㘲捦㈸攴捤搹慦ㅦ㌵㍦昴㙢扤晦挳愳收ㅤ挰㌰ㅦ㘹㡤㈱愸挶㘰㝣捤ㄸ攸㙡㌱〶慥㐲戱㌴〶敥㘴ㅢ挶敢〳㘳㈰昴㜶ㅣ㐰挶捡挶〰愳㜸〹㈶㕦㉣愸ㅡ㜳㘰昰慣㜵㥥㑤㑦搸㍥㕣慦ㄵㅥ㈲昷㔰㑦摥㌸㝣㑦攷户㘶㑦ㄹ慥㘱㙦㤶昹㝢㕤〱戵攵捥攰扥戶㙣挲ㄶ㕢㤶㉤㤱㡤㤶昱㑡㐴晥昴㜵捦挹敡㙥愹〳㔳挱ㄳ㌸敡㤵慣㤲㌹ぢ㥦㠸挲ㄳ㐲敡戳㥢㝥戴昷㑦て㍥戲㥢昷搲㐲㕡搵ㄸ〸敥㈴㌸㑦换〱攱摢搸㤵㤰㜳昹昹捤〱㝣㠸㘴㉤㤴挵㤸攱㑡㝢挷搳敤㈸ㄹ㄰㕥㡣㌰〳攲㕢ぢ挶㈴㙥㌸〴挶㘴扥挹戱㈹㍦㕦㤲捥挰㝣㙣攲搲㝢ㄷ〵〸㤵戶㉡慢㐳扢㔲晢㌱㤴捥ㄹ㑥愴搱ㅥ攴昹㤲㡦愲扣搴慣搵㜶㔲慢㐹㌳㔱ㄹ㐶㡤㐸㑡㈱搲㐰ち㠹ㅦ㔹ㄸ晡㤷㔲㙡ち〹㉤て㤰㄰㐳㙢づ收昲攴扦㉥〴㐴敤㝡㕦㠷㥦慡㘰ㄷ㠱挵挸敢摥改搹㤵㔶㘷愴㥡ㄸ㤴㤵愷㡦扢㤰㤰挷ㄴ㘶㌰㑡㉢㜳て㈳ㄱ㍤摡〸㔲慢㜶㍣㜱㤰㍥㍢〸戱〵㡣慤搹昴慡攵散摢㥤㉡敥㜸㐰捦㘴愴挲㜰㌶㌲ㅢ㐷㑦ㄹ㡤ぢ慡收㠲㉣挲晥㈰㔹㙢搴ㄳㄶ㐱㘷㌹㥢㜱晥㐴㤸㡦摦〳戱㝣戸摥昵戹捤㈵搴㜱㑥㌷ㄶ挸ㅦ散慦㑢ㄲㄸㅢ愳㤲㘳㈰㘱㔷㔵㉢ㅢ㕣〲㥦㐶ㄳ㘹捦㉢㝡㍤挹戱ㄴ㠵搱攸㠸戳扡搴ㄶ晤捦㌸戵攴慣ㄹ搶㘶挰扡㐱晦ㅦ㐵挶㡡晡㕦㘱㤴㑤愲散敥㌰挱ㄷ㡤㤱㤲ㄵ㠳㌳摣ㄱ昸戰ㄱ愶㤱㐷㘰㕤㈶ㄹ摣づ㔲搳昸㐴㌵㈸㤶ㄲㅣㅥ慥㜴昳㈵㠸㕡㕢摡戶㍤㙤〵㈰愳㐰摡て㈰㠲摡戶攷愴㕢捦戱㤹㝢㤰扤改㠰㔵㜴㉢㕥挵昴㠷愶ㄱ摥ㅤ攲ㄷ㘶㈶㙣㥥㔱攵挵㘶愱㜶〵㜶愲昷㕥戴㌹㜸〸〲晢愰昰㍦愸愸㈳㘳〸慢㡢㔹昰㙢愳㠱㔸㈰㠹摡挱㍢挷扣慢㙡㤴昱㠱敡㈱㜸㌵㝤㘶慤〹㘵ㄷ昸㤶㥢敦㘲㜰敢㜰ㅢ敢㑥㜸㝥㐴㌹㡦㌰㤸㕣挲扤昷㜱㕦㥢昷愰戱㙥戸㌶㡦㌵㍢昳慥攵戴敦〳愷慢ㅢ愵㤱㘴㌸㈶扦㍢捥改昷ㄱ㈲捥㐳敦攸敡㕤戱散㙤㄰㜴ㅥ㝥戶㑤㤷搷㜰ㄹ㡥戲㔵挴戹㍦㠳愶捡㙤〴昸改㠵㌰挱ㄷ㠵晥扣㕢㤹㜸ㅥ换㈲〳㈰㥤捡ㄸ〰敤愹晡扢换㔱戵挲愳〵愹㌰愷㝣〷攵摣愵㘰戵㈵收攱愸㈱㡦㄰㐸敢〲㈰㝡ㄴㅥ㈱攴昸捦愲㐱㙤晣㌹攴戶ㅦ晦㕢换㡥㑦攵㉦搷ㄷ敦㝦㈰㔲ㅥ晡㌱ㄴ敢挷〹捡〴㌶挰㐰愴㐳晡㈹ㄶ㈹㙢㌲㐱㄰攱搵摤㐸攳昹㙤昸敦摢扢摦㝣㠳捦㍦㜶㉢㔲㄰愲愸㜱ㄵㄴ㠴㜲ㄵ㑦挵㔷戱㠰摣昶慢昸晡㜲慢ㄸ愰㡣攴㑣㜴ㄷ愰慦㑢㈱慤挸㔵㜹㐸㜰㐳昹㔳㈴㐲㤱㘸㤸挵〰ㄱ㉢摢㔶㤱㐰㕢敥扣㙣扢㠸㐴搴㜶㈰摡ㅥ㡤㍢㤲昰㉤㡦㌴㤴㜸昷㤱敥㥢㑣攰㝦捤〴敡㌱㙢㠷㡥搷㌵㈱㈴戰㌶㝥ㅣ摢㔶戶㘷㍡っ敡㉢㡦㐷ㄸ摡户㉦晡㔰㑡つ挳㑣愰㤰挰㌴㈵㐵㜱㈳㤵慦㐴㤵㕦㝡戹敥㈵㐵〱ㅥ㤰㔱㔰㤹㤴㈷㉢㍦ㄶ㔵摥㡥㡦戰㘴㥤ㄴ㉦つ昰㜹㍢慡㑣ち㤵㤵ㅦ㡤㉡晦㝤晢收㕡攵㠸㈰㠳㥥㌵㔲㑢㠲搱㉢㡦〱戱て戲㜹扡搶㑣㉡搲ㅥ㌳挸愶〸㤵搱攲戲㔴愵扤戸晦攱攲㤳攸晤戸捥㠴㕢ㅦ㤰戶挱晦㡣㌰㠹㙢㑥ㄳ㠶㙦攰㡢攷㐵挴㤷㕤㕤扥戱㜱挶㍣攴㈲愳摢㥣昴㜰戸㉡慤㈹ㄲ㠱㕤㤰づ昶㜷〵㍦㝣㠲つ㔹摦㡦㈸㉥愶昲摡㐸㘷㕡㐴挶㔲搲捡㈳ㄱ㘶㔳愷敡㌴愳㝦づ挸㠱扣〴㘴㐲晦㍣㘰㄰㝢搹挴㡣〱ち〲挹攵愷㤰搰ㅦ㈶昸㈲㐰㑥㈱搷㤳づ㌲㕦〲攸㡦晥㕦㡡愱㐵改㌸㔱㤵㠷愲挱攲㘴愴㝦㤹つㅥ〵攸㠲挷㔶〹㠹㌰愷㍦㠶㥣昸愰㤴㈰㜲搰挷㔹昰㔵㠲㈷〰㜲ㅡ㈷扢敡㕤攳㥡㍡㔴㘱㕦㐳㔳㠵㕢㈱〵摡㤳㘱㠲㉦摡㈹㠰㕢摢ㅢ捤㍣ㄳ㐷摦昱㈳扡搹昰挱晥敤昸〰㝦㠹㡢敥挲晦㍦愲㐹ぢ㍦慤㝥扣戳扥挸〴ㅡ攷挳㥦㡢捤㍥㡢㝥戸慥扡戱挹ㅥ㍦㠱㕦㔶捤㈸て攳摦㔳昸㈹て㘰〴㡥㐲㤵㥢㠵扦㠵㌴㈰ぢㄶ挲〲敡㉥晤㈹〰㠵㌸㈶㥥昴愷昹㐶搴戲㝦晤ㅢ㘱㠲㉦ち昱㝡㡡㠹㜲搸㍣ㅡ㤰戸㤶〵挷㥢〶㈴晥㘵挱戱昸㠰摦㐴慥㈲㤱㠵㐴愳㝡㈲搲搲捣㝤〶愰慦慢㥦㜳愳扡㔳㑦㉡挵晢㑢昷摦晦㙥㝦㝡㘸㑢晡㔳户昵㍥昳昶慦摦㜹晡慤㑦敦晡敢㝢捦㍤昷搶㥦㥦㝥攳扤搷㘶㜷晤昲㠵ㄷ㝥㜱挷昷摥㜸㘷愳昹扣晡昲扢晢㥦㝦㘸攴昸㐳て㤸㐷慥摦晢搰㍤挷敥ㅡ㤹㍡㘷戸慢慢扢晢㥡挱㕦㕤㜰敤挰愹〷㕥㔱㕥晦晤昹㡥㈲㤷换〱〵㐰昴っ㜰搹㜲ㅡ摦㐶〲搳攰㡣㍦搴㘹㜰戹愷昰㔳㑡攱㐶㡤攱㈵ぢ攷〶㈷㈰ぢ㡡㡤〵㍤晦〱㐰ㅣ戴㌳</t>
  </si>
  <si>
    <t>2dafb753-99dc-43c5-8e1e-abc3ee1186e3</t>
  </si>
  <si>
    <t>Schedule</t>
  </si>
  <si>
    <t>Attendance</t>
  </si>
  <si>
    <t>#</t>
  </si>
  <si>
    <t>Total</t>
  </si>
  <si>
    <t>Min attndnc</t>
  </si>
  <si>
    <t>Max attndnc</t>
  </si>
  <si>
    <t>Mode attndnc</t>
  </si>
  <si>
    <t>Range</t>
  </si>
  <si>
    <t>TriArea</t>
  </si>
  <si>
    <t>Area out</t>
  </si>
  <si>
    <t>a=</t>
  </si>
  <si>
    <t>2a=</t>
  </si>
  <si>
    <t>b*h</t>
  </si>
  <si>
    <t>2a/h=</t>
  </si>
  <si>
    <t>b</t>
  </si>
  <si>
    <t>Min Incr</t>
  </si>
  <si>
    <t>Expect Incr</t>
  </si>
  <si>
    <t>Max Incr</t>
  </si>
  <si>
    <t>Rndm New</t>
  </si>
  <si>
    <t>Min New</t>
  </si>
  <si>
    <t>Max New</t>
  </si>
  <si>
    <t>Max new</t>
  </si>
  <si>
    <t>Min new</t>
  </si>
  <si>
    <t>Wk1</t>
  </si>
  <si>
    <t>Wk2</t>
  </si>
  <si>
    <t>Wk3</t>
  </si>
  <si>
    <t>Wk4</t>
  </si>
  <si>
    <t>Wk5</t>
  </si>
  <si>
    <t>Wk6</t>
  </si>
  <si>
    <t>Wk7</t>
  </si>
  <si>
    <t>Wk8</t>
  </si>
  <si>
    <t>Wk9</t>
  </si>
  <si>
    <t>Wk10</t>
  </si>
  <si>
    <t>Wk11</t>
  </si>
  <si>
    <t>Wk12</t>
  </si>
  <si>
    <t>Decisioneering:7.0.0.0</t>
  </si>
  <si>
    <t>c7fa5770-70d5-4d86-bb36-33228219624a</t>
  </si>
  <si>
    <t>CB_Block_7.0.0.0:1</t>
  </si>
  <si>
    <t>㜸〱敤㕣㕢㙣ㅣ㔷ㄹ摥ㄹ敦慣㜷搶㜶散挶改㈵改捤扤㕦ㅣ㙤攳戴㈱扤㠵搴㤷收搲收攲挶㑥㑡㔵捡㜶扣㝢挶㥥㘴㘷搶㤹㤹㜵攲ㄲ㘸ち愵愵㕣㠴㕡ㅥ愰愵㠵慡㐲ㄵ㍣㠰㔴ㅥ慡ㄶ捡〳ㄲㄲ〸戵㠸㠷ち㠹〷愴㔲㔵昰〰㐲㐱扣昴愱㔲昹扥㌳㌳扢戳扢摥戱扢㘹挱㐱㥥㘴晦㥣㌹昷㜳晥敢昹晦㌳㐹㈹愹㔴敡㐳㍣晣㤷㑦㥡㠹㑢愶ㄶ㍤㕦搸昹昱㑡戹㉣㡡扥㔵㜱扣晣愸敢ㅡ㡢晢㉣捦敦㐲㠵㑣挱㐲戹愷ㄵ㍣敢ㄱ㤱㉤㉣〸搷㐳㈵㉤㤵捡㘶㜵ㄵ攵散㠴扦㠱攸㐵㘷慢摥㌴挰昴昸搸挱㤹愳攸㜵捡慦戸㘲昳搰㤱愰敤㡥㤱㤱㍣晥㙣搹扥㍤扦㘵昳搰㜸戵散㔷㕤戱挳ㄱ㔵摦㌵捡㥢㠷㈶慢㌳㘵慢㜸慦㔸㥣慥ㅣㄳ捥づ㌱戳攵收ㄹ攳㤶㕢㐷㙥搹戶捤扣敤戶㕢㝢㌱㜴敡挰昸搸愴㉢㑣敦㘳敡㔳攳㤴㙦㤹㄰㐵㡢㙢ㄳ挲戵㥣搹晣昸ㄸ晥挶收㡦户敤昹愹㌹㈱㝣づ㉤㕣攱ㄴ㠵愷愳㘱㡦㍤敡㜹㔵㝢㥥㥢愷摢扢戰搴愲攱昹㥡㍤㉥捡㘵摤㡥㝡捤摡〷戱㜷㘵㘳戱搷㥥ㄲ㡥㘷昹搶㠲攵㉦㘶散㘹㜴㔴敡戳て㝢攲㤰攱捣㡡〳㠶㉤㌴㝢㜷搵㉡愵㠳㈷搵㜵㕤搴㐵㝣㘲㜲昹昹㔱捦ㅥ㥦㌳㕣㌹㈳㡦ㅢ㤳㔰㜷㤷㕢㙣慣㝢㔵晢㝥㌹㜵㌹〲晢扣愶㝤㍤㤴ㅣ㌱摣㕡捤攱昶㌵挳挵㌷捥攰愶昶昵㘳㝢搴搸收㠶昶㙤攴㔶㌶搶㔶㝡㐲晡㤶㍢㡡挵攸ㄹ㠲㙥㠲㉣〱ㄱ愸攷〸㝡〸㝡〱㤴昴扦挱㈵昱㠶㉣㔲ぢ㠶㕡㤸㔱ぢ㐵戵㔰㔲ぢ㐲㉤㤸㙡㘱㔶㉤捣愹〵㑢㉤ㅣ㔵ぢ挷㔰㈷㝡戲摤摤㙡昸晣攴昶慢㥦晦搷㝢挷昷㍣㝥攷㕣攱㠵㑤㉦扤摤扢づ㤵敥ぢ㈷㌵攱ㅡ㈷㐰㙡㜵㉡摥㥡摦挲㍦换㜳〵㤸挲摣㘶㙥㌷㐷㐶㑡摢戶ㄸ㌷ㅢㅡ㤷㤵㠰晣〶㐲ㄹ㐰摤㕥昳㝥换㈹㔵㑥㐸摣㕤㌲㘶㜸愲扥㜱挳㘱搹㔸愵敡㤴扣㡢㤷㉥㥣昲つ㕦㙣㙡㉥慢㜷搲搲㙣ち㙣㈵㍣㌹摥㘵捤捤㡥ㄸ攵慡ㄸ㍤㘹〵挵㤷㌶ㄵ摢㤳㙥㘵愶㝤改㉥㔷ㅣ慦㤵戶捣㘸ㄴ㐲㙤㐱昶摤戲捡愰㈸㤸搷搰昸㕣挵ㄳ㡥㥣摥戰㍤㘹ㄵ㡦〹㜷㑡㔰㈴㡡㤲㕣敡昹㉣ち戹㝥昸愰㠳㠵㠲㕢㑢㔷挶㜳捤扢㑦晡㘰㘶㔱挲㝣攷㠵敢㉦㑥ㅢ㌳㘵㜱㐱㐳㤵㘰㑣ㄴ㙣㙣挸摥㔵㈹㔶扤昱㡡攳扢㤵㜲㘳挹㘸㘹挱㠰愴㈹敤慦㤴㐴㍡㥤㤲㐲〱〲户慢㑢㔱㔲㌷戶攷〵㠹㠸ㄸ㡡挹挸ㄷ㌵㤲㕤晥㄰㔶㠷㔵㤴〵㘹㔲扤㝡㤹捥㌸㕦㈹㘳ㄲ㌸㌰戶㈶敡てづ㝡晤㌲摤搶㌰昷挹㔶㔶搵挱㜰昵㜷㉦〸挷摦㘳㌸愵戲㜰ㄳ戵㥦挲ㄹ改晤〰摡ㄹ〸㠴戶扢㐷㔵愷㥣㔴ㄶ戵ㄳ㔶挹㥦换捣〹㙢㜶捥㐷ㅥ㌴㘴㌶换慤㙤㜹昴昳㤰愵慦㈷ㄸ〴挸攵㔲㤹つ慣㤴挹攱㐹㘹㤴㑥〹扣摣㈰挸搹慥㠱㤷㝢捤㕤㔶搹ㄷ㠱㔰敥㌷㠱㤱㐰慢㐹昴昵㤱㐴㕤愳ㄸ㈸㡣つ收㌸愸搴戰ㅣ㝦戱捥户㉤㕣ㄲ㄰搱㥡㉣㔸㜵戲㠰愲愰㔱ㅥ㈴昰ㅡ㠸愶㐹ㅡ㈴㔷㡥ㄱㄱ搹㈰㐱戳愳攷㐶㈲㘳晤〴ㄹ㠱晡㜱㈲㘴敤㉤敤㘵〴㠹扤㤵㐸搹愸㉤㍦慥㐹戳愵㙣昹㐰㥡㥤㡦㡤搳㉦㈰戸㤰攰㈲㠲㡤〰捡㕦㈱攱㈸攵㤰㙥㝣昴㡢昱慥㕦㐲㜰㈹〰攴㤳㑥㤹ㄳ㡡㉡摡㔰㉢戱㈳㔹慦て㜶戲㌴㡡〳㔱㐴换戸㘶㘷昶搹ㄲ搱愱搵戹㍡㜴㙤㕡敡搸㙢摢搳㘶㝣㌹愴挸㠴慡昱戵㉥㔳㌵扥ㄱ慣摡愱摥扡ㅣ㑤昵㈱㠲㉢〰〲挵㐲㘳㜷㘵搶㍣捤挹㜳挲㈴ちっ愱づ㤵㝢㐸挴㌴晦ㄳ〴㕣换搱㘵捤㝥愶㈹㌸㙣㥥昳昶昳收昶扣ㅤ㈲扤㐹㘷慥改ㅣ晡㡡㍥愲〵㝤㈵搸㑢昹㜳㕢晤㜲㌵㡡昵㙢〸慥〵㘸搲㉦㍣㜹㝦㔴㉦㠱㌴㠹敤ㄸ收搶搳攳㈲㉤摣改挵㜹㈱戵㑦慦㌹㙤戸戳挲㠷昷㘲敦〴散攰㡡敢㡡㌲づ戴㈵㤹挱戳换㠵㡤㤹摥㉥户㘲㌳㝦捤㍥昶捥〹挵㤰㑥慢㕤愹㈶晢㌸挱捥㡣昹㥢㘲㤴㐳晤㝢㜳㝢㈱ㄱ㙢搴㐸㕥㙣㤷㝣戶㕣㤳㈴ㅤ㐸㤲敢戱慤晡つ〰㤰ㄲ捡ㅦ摢㑡㤴㘱㔶摢㉣慢㌵㕡慢昴敥㈵㥣㑣㥡晣㠷㉤㜲愴㈷㜰搶㡥挱㜷攰昵搹㔳㤶㕤ㄳㄶ㍤昶愴㜰㡢昰㉢㔸㘵㤱ぢ㕣戲ㄴ㌵㙢戲攲ㅣ㤱ㄵ㕤㕤㉤㘷改〴摦㥡愴㤳㈶㈹㤱挸敤㠹㠵〹攷昰㍡㔱搱〵㐹愱㤲攰ㄶ慡㐹㈰㔲ㅥ敢慥㠹㤸づ㐴㑣ㅥㅢ愷摦㐴戰㠵㘰〴㐰晢㍤㈴捤㑡㌷㥥愱戰敥〵扡戳ぢ㠵㔴㤶㘸㤰敥挱户摡ち慢㕢㌸捣㌶㠲㑦〱㌴㤹㍦㜴㍥㈶㄰愲㐴㜹㡣㄰㘹㉤改收ㄱ㑢㥣㈰つ慣㌳ㄱ㔴ㅡ慦㝡㝥挵㘶㔴愹捦㥣愸ㅣ愸昸ㄳ㤶㌷㡦㈸搴愰ㄹ㈶敥㥦ㄳづ愸换㠵敤搳㤴㔷㤹㥦ㄷ㈵摤㥣慡㔴㈱摡昶㑥慣㠶㐳㌹搶〷㕢㔲㥥换㔵〵㑦㘷㘷㘳㜴愱挸ㄳ㌱㝣慤昴挴慥挸昳捤㐳㕦㝦㝤㐷愷㉤扦㉣㝡捣㠰改㤸捥㥡搸㐵㐴つ㑡摤收昴㥣㉢挴㐴㥦戹摢戵㑡㘵换ㄱ㐴〶㙣㑣〶敡昶㠹㔹㐴〸㈶㉢㡣晦㔵㥣㍥㜳摡㌵ㅣ㙦摥㘰㌰㜱㜱㝤挳㥢っ㠹㘸收㤸攵㜸ㄸ㐶㘲㤱改㝥㜳㙡慥㜲〲搱摡慡敤散㌶收扤㔵㠱ㄵㄲ㝤昰㐸搴㈸慡愲慡㑡㔶捤㜶㡡ㅦㅥ挸㔳愹慤昸愵〹㈴慥㔲ㅡ晤攵〹摡㥢㜶㝤ㄸ㥦愱㥤捥㌹昵㈲㜲㔴换散㑡㤴挲攴㔴晤㔶戶戹つ攰㥥摤㠷昷搶愳㜲㘷ㄵ慦搶攸攱㑦㤰昱㤲㉣㙡㐱㄰晡攷搶〵愴挲㍣㔲づ㌸㄰ㄸ攷㕢㌳昹攵㑣㔹㠷搴户慥㥥摣㠵㈸㔲慦戹捦㤸ㄱ㘵挴愲㙤挳㕦ㄷ扣搰㡣戵㡤戲ㄷ㤶㡤㔷㙣摢㈰㘹㤱㉣愷㡡〶㈹㜸戴敡㔷昶㕢㡥㙥〲㐸晡ぢ戳㡣㤳挸㌲㑥捡慣㕥昳㄰挳㠲㌲捤扥㉡戳㠶㙢昹㜳戶㔵捣昲㠵愱扢㔵㐱㤳㘰㜲㑡摥攸㠹㘴挶㔰㤳㌵㝦ㄸ㈶㥢㤷〷扡昳㤰愳摣㍡愲ㅦ㤴慢㉡ㄹ晣㔱㍡㜴㉣㐱挰㐸㉦愹㝥〷㝡搳攴捤〸㠸ㅣ昹㥣㠹敥㕦㥣㜹ㄴ㌹㠱㕦㡥㔸㑦㈰ㄱ㜸〴㘳㐲㥥敥敤㡣㜹搸戱㝣㘰㡦ㄸ摢㘵昹ㄳㅥ㔰づ㠰愴㍣摥㙥㤲㔸㡤㌵ㅡ慥㘹㠵换㕢㡢ㅡ搴挴㘵慤攵㜱扤㜱昵ㄲ挵㠱㐶㠹㈹㤲攵㉡㐹捤戲挴ㅣ㔷㤳慡㔱愴攲㡥戴㡤㤲攴㌶慤敦㍢愵挸㔹㈸㈶㐹㌳㈹㝤㠷㈴ㄴ〴㜹㐹ㅤ搰㔱昴搷㈷㤳㐷㉣㕡㐳ㅢ㈰㐷㍤ㄵ攴昵㠵攱挰扤戸㜲㔲ㄲ戹昰つ晣扤㉥㑣ㅥ慣晡つ㈵挶挹挱戰㘴戴㕣㍥攸挰㑡㈸ㅡ㙥㘹㤵戰㌴搶ㄶ㘸ㄸ挹㥤㥤㙡晦㘰㝢㘳㡣ㄸ戲㈱㐳㈲〹㝥㘰戰㈱㤸㉢ㄶ㑤愵㜵搶挷慤慥㘵㘷昹戶㕦ㄸ㡥挴挰㤴㕦㥡㄰ぢ搲っ慢㕢昲㠳戲㐱敤戴㈸攵愸㙥㡥捥㜸㔰改㍥攵㜸㤸㤲っ慥㥢㠷攸㤶挲〵〶㠸摤㌰㌵㔹昴ㄱ搶慤㜵挰㤳挱敡挱づ㜶㈴〸㥢搰㍡愳〴捤㈴㄰㙥攳㈲挸㍢ㅤ㘲ㄴ㠲搴㤴捦㍦㜷㉡捦㍤换攷挷㍢㔳㔱㈲㘴㈲㠶扡ㄲ慣〷㈰㌷ㅥ㤵㈴ㄷつ㐶挱昲㐰戲㐹愱搵ㅢ攵搱挴攸愳挹攷晡戸挱挳㌸㔶㍦搹愶㡣㍢㙥扥〵㙤㕡㕥㕣㘷敥㜵㡡攵㙡㐹㐸㔵ㅣ挹㙡愹㤱㔷〵扥攴昵扦㠰㥢ㄲ昶㈵摣㤴扤㌸㑡㜱挹㐴㔲攷㜶户晥㘹㌴㤷㐲づ㝤〴戲㡤挱挷〴户㥣っ㠶戵摣㔱愰㝤戸扥㝥㜹㐱㕥㥣㠳㐸㙢挹愲㉣摢㠷扢㜸戵〸戲攴戶㔸戵㝤㤵㝤ㄵ摡散戱慣㍤㔶㤰戵㉡㜰㠴㜵〶〲㉦㤳㠱㌱搲㈱㜷戰㤳搴㤹㌰戲㝢收㔱昹㥡㍡戳㌳㌴㍥ㄴ挶㜷㜹ち㑡㘱㔷挱㐸㌴戸搵扡搵慤㌰昲㑢换㕢扦ぢ㐰㘱〸㤸〶㉤㙡〶〶捥ㄸ搲换ㅢ㌸っ㐶㈶㐴㐷攳㠱㔴挶㈸〷攱戰〷搲挰㑤㍣㐸㑦㔷愰㠴晣つ昲㔲㔸㜴㉦㜱搸挶ㄱ愸攲㕥搰㤴㌹㘹昸戸晡攲㙣㙣捡ㅥ㉤㤵㘸敥挲㍦户㉡戰㡡㙢ㅢ㠱㌹扡愱改㐲㤶㕣ㄳ敤扢慢㥡ち挲㡢㠲㕢㈷昲㝢っ扦㌸㌷攵㉦〶㤷戶㍡㈵〹敤㤷昰㐷㉣㌹㍡㙤收戴挳㑢愸ぢ摣晢摣㌱愷㜲挲㤱昳搲㍣摥昸愳ㄵ慢㜷㜷㜳㤲戹搴㠷昸㈳ㅦ㌵愵扤㠱ㅥ㔷㌲㙤㜶㔰㜷㤰戰ㅦ昹〴搲㘰〸改〴㍡㠱敤㕥扢㌱㐰㍡搹搰㐴㈷㔲㄰慣ㄱ㡡㌳晢戱ㄱ㡡昲ぢ愰㤵挴ㄲㅣ挹戱攷㉦㠳昵㤵㥦㈳㠷〸挷㝢㈸㐶戴㉢㤰㑡㐰㥤ㄴ攴攱昵づ㕥〶昹晦挱㔲挴捤㑢戲搳㝦㠱㤹㤵搷㥢㔱㜴ㄹ㔱昴㕡㉢㡡ㄸ㠸晤㐸㈱㙦捥㝥敤愸昹㠹㕦敢晤ㅦㅥ㌵敦〱㠶昹㐸㙢っ㐱㌵〶攳㙢挶㐰㔷㡢㌱㜰つ㡡愵㌱㜰㉦摢㌰㕥ㅦㄸ〳愱户㘳㍦㌲㤶㌷〶ㄸ挵㑢㌰昹㘲㐱搵㤸〳㠳㘷慤ぢ㙣㝡挲昶攰㝡慤昰㄰戹㠷㝡昲挶攱㝢扡戰㌵㝢搲㜰つ㝢愳捣摦敤ち愸㉤㜷ㅡ昷戵㘵ㄳ戶搸戴㘴㠹㙣戴㠴㔷㈲昲愷慦㜹㑥㔶㜶㑢ㅤ㤸ち㥥挰㔱慦㘴㤵捣㔹昸㐴ㄴ㥥㄰㔲㥦摦昰搳摤㝦㜹攴昱㥤扣㤷ㄶ搲慡挶㐰㜰㈷挱㜹㕡づ〸摦挶慥㠴㥣捦捦㙦昶攳㐳㈴㙢扥㉣挶っ㔷摡㍢㥥㙥㐷挹㠰昰㘲㠴ㄹ㄰摦㙡㌰㈶㜱挳㈱㌰㈶昳㑤㡥㑤昹昹㤲㜴〶收㘳ㄳ㤷摥扢㈸㐰愸戴㔵㔹ㅤ摡㤵摡捦愰㜴㍥攲㐴ㅡ敤㐱㥥㉦昹㈸捡㉢捤㕡㙤ㅢ戵㥡㌴ㄳ㤵㘱搴㠸愴ㄴ㈲つ愴㤰昸㤱㠵愱㝦㈹愵㈶㤱搰昲〰〹㌱戴收㘰㉥㑦晥㙢㐲㐰搴慥昷㜵昸愹ち㜶ㄱ㔸㡣扣敥㥤㥥㕤㘹㜵㐶慡㠹㐱㔹㜹晡戸て〹㜹㑣㘱〶愳戴㌲昷㄰ㄲ搱愳㡤㈰戵㘲挷ㄳ〷改戳㠳㄰㕢挰搸㥡㑤慦㕡捥扥摢愹攲㡥〷昴㑣㐶㉡っ㘷㍤戳㜱昴㤴搱戸愰㙡㉥挸㈲散て㤲戵㐶㍤㘱ㄱ㜴㤶戳ㄱ攷㑦㠴昹昸㍤㄰换㠷敢㕤㥦摦㕣㐲ㅤ攷㜴㘳㠱晣挱晥扡㉣㠱戱㌱㉡㌹〶ㄲ㜶㐵戵戲挱㈵昰㈹㌴㤱昶扣愲搷㤳ㅣ㑢㔱ㄸ㡤㡥㌸慢㑢㙤搱晦㡣㔳㑢捥㥡㘶㙤〶慣ㅢ昴晦ㄱ㘴㉣慢晦ㄵ㐶搹㈴捡敥てㄳ㝣搱ㄸ㈹㔹㌶㌸挳ㅤ㠱てㅢ㘱ㅡ㜹〴搶㘵㤲挱敤㈰㌵㠵㑦㔴㠳㘲㈹挱攱攱㑡㌷㕦㠲愸戵愵㙤摢搳㔶〰㌲ち愴晤〸㈲愸㙤㝢㑥扡昵ㅣ㥢㜹〰搹ㅢ昶㕢㐵户攲㔵㑣㝦㘸ち攱摤㈱㝥㘱㘶挲收ㄹ㔵㕥㙥ㄶ㙡㔷㘱㈷㝡ㅦ㐴㥢〳〷㈱戰て〸晦攳㡡㍡㌲㠶戰戲㤸〵扦㌶ㅡ㠸〵㤲愸ㅤ扣昳捣晢慡㐶ㄹㅦ愸ㅥ㠴㔷搳㘷搶慡㔰㜶㠱㙦戹昹㉥〶户づ户戱敥㠵攷㐷㤴昳〸㠳挹㈵㍣昸㄰昷戵㜹てㅡ敢㠶㙢昳㔸戳㌳敦㕡㑥晢㈱㜰扡戲㔱ㅡ㐹㠶㘳昲扢攳㥣晥㄰㈱攲㍣昴㡥慥摣ㄵ换摥〶㐱攷攱㘷摢㜴㜹つ㤷攱㈸㕢㐱㥣晢㜳㘸慡摣㐵㠰㥦㕥〸ㄳ㝣㔱攸捦扢㠳㠹ㄷ戱㉣㌲〰搲愹㡣〱搰㥥慡扦扦ㄴ㔵㉢㍣㕡㤰ち㜳捡ぢ㈸攷㉥〵慢㉤㌱て㐷つ㜹㠴㐰㕡ㄷ〰搱愳昰〸㈱挷㝦づつ㙡攳捦㈲户晤昸摦㕤㜲㝣㉡㝦戹扥㜸晦〳㤱昲搰㡦愲㔸㍦㐶㔰㈶戰〱〶㈲ㅤ搲㑦戱㐸㔹㤳〹㠲〸慦敦㐴ㅡ捦ㅦ挲㝦摦搹昹搶㥢㝣晥戱㔳㤱㠲㄰㐵㡤慢愰㈰㤴慢㜸㍡扥㡡㜹攴戶㕦挵户㤶㕡挵〰㘵㈴㘷愲扢〰㝤㕤ち㘹㐵慥捡㐳㠲ㅢ捡㥦㈲ㄱ㡡㐴挳㉣〶㠸㔸搹戶㡡〴摡㜲攷㘵摢〵㈴愲戶〳搱昶㘸摣㤱㠴㙦㜹愴愱挴扢㡦㜴摦㘴〲晦㙢㈶㔰㡦㔹㍢㜴扣慥ち㈱㠱戵昱攳搸戶戲㍤搳㘱㔰㕦㜹㉡挲搰㥥㍤搱㠷㔲㙡ㄸ㘶〲㠵〴愶㈹㈹㡡ㅢ愹㝣㌵慡晣捡慢㜵㉦㈹ち昰㠰㡣㠲捡愴㍣㔹昹挹愸昲㔶㝣㠴㈵敢愴㜸㘹㠰捦㍢㔱㘵㔲愸慣晣㐴㔴昹敦㕢㌷搶㉡㐷〴ㄹ昴慣㤱㕡ㄲ㡣㕥㜹っ㠸㝤㤰捤搳戵㘶㔲㤱昶㤸㐱㌶㐵愸㡣ㄶ㤷愵㉡敤挵晤てㄷ㥦㐴敦挳㜵㈶摣晡㠰戴つ晥㘷㠴扤戸收㌴㘱昸〶扥㜸㕥㐰㝣搹搵攵ㅢㅢ㘷捣㠳㉥㌲扡捤扤ㅥづ㔷愵㔵㐵㈲戰ぢ搲挱晥㉥攳㠷㑦戰㈱敢晢ㄱ挵挵㔴㕥ㅢ改㑣㡢挸㔸㑡㕡㜹㍣挲㙣敡㜴㥤㘶昴㉦〰㌹㤰㤷㠰㑣攸㕦〴っ㘲㉦ㅢ㤸㌱㐰㐱㈰戹晣㌴ㄲ晡㘳〴㕦〲挸㈹攴㝡搲㐱收换〰晤搱晦㑢㌱戴㈰ㅤ㈷慡㜲㉡ㅡ㉣㑥㐶晡㔷搸攰〹㠰㉥㜸㙣㤵㤰〸㜳晡㤳挸㠹て㑡〹㈲〷㝤㡡〵㕦㈳昸㍡㐰㑥攳㘴㔷扣㙢㕣㔳㠷㉡散ㅢ㘸慡㜰㉢愴㐰晢㘶㤸攰㡢㜶ㅡ攰㡥昶㐶㌳捦挴搱㜷晣㠸㙥㌶㝣戰㝦㌷㍥挰㕦攴愲扢昰晦㡦㘸搲挲㑦慢户㜷搶ㄷ㤹㐰攳㝣昸㜳戱搹㘷搱て搷㔵㌷㌶搹攳㥤昸㘵搵㡣昲ㄸ晥㍤㡤㥦㜲ㅣ㈳㜰ㄴ慡摣㉣晣㉤愴〱㔹㌰ㅦㄶ㔰㜷改㑦〳㈸挴㌱昱愴㍦挳㌷愲㤶晤敢摦づㄳ㝣㔱㠸搷搳㑣㤴挳收搱㠰挴戵㉣㌸搶㌴㈰昱㉦ぢ㡥挶〷晣づ㜲ㄵ㠹㉣㈴ㅡ搵ㄳ㤱㤶㘶敥戳〰㝤㕤晤㥣ㅢ搵㥤㝡㔲㈹㍥㕣㝡昸攱昷晢搳㐳㥢搲㥦戹慢昷搹㜷㝥昷敥㌳㙦㝦㜶挷摦㍥㜸晥昹户摦㝢收捤て摥㤸搹昱㥢㤷㕥晡昵㍤㍦㜸昳摤昵收㡢敡慢敦敦㝢昱搴挸戱㔳挷捤挳㌷敥㍥昵挰搱晢㐶㈶捦ㅢ敥敡敡敥扥㙥昰户ㄷ㕤㍦㜰晡昸㙢捡慦晥㜴愱愳挸攵㜲㐰〱㄰㍤〳㕣戶㥣挶昷㤰挰㌴㌸攳㑦㜴ㅡ㕣敥㘹晣㤴㔲戸㔱㘳㜸挹挲戹挱〹挸㠲㘲㘳㐱捦㝦〰愸㝢戳ㅦ</t>
  </si>
  <si>
    <t>Webster Hall</t>
  </si>
  <si>
    <t>Bowery Ballroom</t>
  </si>
  <si>
    <t>Pianos</t>
  </si>
  <si>
    <t>Venue</t>
  </si>
  <si>
    <t>Rockwood Music Hall</t>
  </si>
  <si>
    <t>The Mercury Lounge</t>
  </si>
  <si>
    <t>Roseland Ballroom</t>
  </si>
  <si>
    <t>Crash Mansion</t>
  </si>
  <si>
    <t>Highline Ballroom</t>
  </si>
  <si>
    <t>Capacity</t>
  </si>
  <si>
    <t>Ace of Clubs</t>
  </si>
  <si>
    <t>Random seed</t>
  </si>
  <si>
    <t>Mean attendance</t>
  </si>
  <si>
    <t>Min</t>
  </si>
  <si>
    <t>Max %</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</si>
  <si>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</si>
  <si>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</si>
  <si>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</si>
  <si>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</si>
  <si>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</si>
  <si>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</si>
  <si>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</si>
  <si>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</si>
  <si>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</si>
  <si>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</si>
  <si>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</si>
  <si>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</si>
  <si>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6a9ee11f-0459-423e-abb4-b6fa566a7426</t>
  </si>
  <si>
    <t>CB_Block_0</t>
  </si>
</sst>
</file>

<file path=xl/styles.xml><?xml version="1.0" encoding="utf-8"?>
<styleSheet xmlns="http://schemas.openxmlformats.org/spreadsheetml/2006/main">
  <numFmts count="3">
    <numFmt numFmtId="43" formatCode="_(* #,##0.00_);_(* \(#,##0.00\);_(* &quot;-&quot;??_);_(@_)"/>
    <numFmt numFmtId="164" formatCode="_(* #,##0_);_(* \(#,##0\);_(* &quot;-&quot;??_);_(@_)"/>
    <numFmt numFmtId="165" formatCode="_(* #,##0.0_);_(* \(#,##0.0\);_(* &quot;-&quot;?_);_(@_)"/>
  </numFmts>
  <fonts count="11">
    <font>
      <sz val="11"/>
      <color theme="1"/>
      <name val="Calibri"/>
      <family val="2"/>
      <scheme val="minor"/>
    </font>
    <font>
      <sz val="11"/>
      <color indexed="8"/>
      <name val="Calibri"/>
      <family val="2"/>
    </font>
    <font>
      <sz val="11"/>
      <color indexed="8"/>
      <name val="Calibri"/>
      <family val="2"/>
    </font>
    <font>
      <sz val="10"/>
      <name val="Arial"/>
      <family val="2"/>
    </font>
    <font>
      <sz val="9"/>
      <color indexed="81"/>
      <name val="Tahoma"/>
      <family val="2"/>
    </font>
    <font>
      <b/>
      <sz val="11"/>
      <color indexed="8"/>
      <name val="Calibri"/>
      <family val="2"/>
    </font>
    <font>
      <sz val="8"/>
      <name val="Calibri"/>
      <family val="2"/>
    </font>
    <font>
      <b/>
      <sz val="11"/>
      <color indexed="9"/>
      <name val="Calibri"/>
      <family val="2"/>
    </font>
    <font>
      <b/>
      <sz val="11"/>
      <color indexed="9"/>
      <name val="Calibri"/>
      <family val="2"/>
    </font>
    <font>
      <b/>
      <sz val="10"/>
      <color indexed="9"/>
      <name val="Arial"/>
      <family val="2"/>
    </font>
    <font>
      <i/>
      <sz val="11"/>
      <color theme="0" tint="-0.249977111117893"/>
      <name val="Calibri"/>
      <family val="2"/>
    </font>
  </fonts>
  <fills count="6">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15"/>
        <bgColor indexed="64"/>
      </patternFill>
    </fill>
    <fill>
      <patternFill patternType="solid">
        <fgColor theme="0"/>
        <bgColor indexed="64"/>
      </patternFill>
    </fill>
  </fills>
  <borders count="2">
    <border>
      <left/>
      <right/>
      <top/>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0" fontId="3" fillId="0" borderId="0"/>
    <xf numFmtId="0" fontId="2" fillId="0" borderId="0"/>
    <xf numFmtId="9" fontId="1" fillId="0" borderId="0" applyFont="0" applyFill="0" applyBorder="0" applyAlignment="0" applyProtection="0"/>
  </cellStyleXfs>
  <cellXfs count="40">
    <xf numFmtId="0" fontId="0" fillId="0" borderId="0" xfId="0"/>
    <xf numFmtId="0" fontId="5" fillId="0" borderId="0" xfId="0" applyFont="1"/>
    <xf numFmtId="0" fontId="0" fillId="0" borderId="0" xfId="0" quotePrefix="1"/>
    <xf numFmtId="0" fontId="0" fillId="3" borderId="0" xfId="0" applyFill="1"/>
    <xf numFmtId="164" fontId="0" fillId="0" borderId="0" xfId="0" applyNumberFormat="1"/>
    <xf numFmtId="165" fontId="0" fillId="0" borderId="0" xfId="0" applyNumberFormat="1"/>
    <xf numFmtId="43" fontId="0" fillId="0" borderId="0" xfId="0" applyNumberFormat="1"/>
    <xf numFmtId="164" fontId="0" fillId="3" borderId="0" xfId="0" applyNumberFormat="1" applyFill="1"/>
    <xf numFmtId="43" fontId="0" fillId="3" borderId="0" xfId="1" applyFont="1" applyFill="1"/>
    <xf numFmtId="0" fontId="0" fillId="3" borderId="0" xfId="0" applyFill="1" applyBorder="1"/>
    <xf numFmtId="0" fontId="2" fillId="3" borderId="0" xfId="3" applyFill="1" applyBorder="1"/>
    <xf numFmtId="164" fontId="2" fillId="3" borderId="0" xfId="1" applyNumberFormat="1" applyFont="1" applyFill="1" applyBorder="1"/>
    <xf numFmtId="9" fontId="2" fillId="3" borderId="0" xfId="4" applyFont="1" applyFill="1" applyBorder="1"/>
    <xf numFmtId="9" fontId="3" fillId="3" borderId="0" xfId="4" applyFont="1" applyFill="1" applyBorder="1"/>
    <xf numFmtId="164" fontId="3" fillId="3" borderId="0" xfId="1" applyNumberFormat="1" applyFont="1" applyFill="1" applyBorder="1"/>
    <xf numFmtId="164" fontId="0" fillId="0" borderId="0" xfId="1" applyNumberFormat="1" applyFont="1" applyBorder="1"/>
    <xf numFmtId="0" fontId="8" fillId="2" borderId="1" xfId="3" applyFont="1" applyFill="1" applyBorder="1" applyAlignment="1">
      <alignment horizontal="center"/>
    </xf>
    <xf numFmtId="0" fontId="9" fillId="2" borderId="1" xfId="2" applyFont="1" applyFill="1" applyBorder="1" applyAlignment="1">
      <alignment horizontal="center"/>
    </xf>
    <xf numFmtId="9" fontId="9" fillId="2" borderId="1" xfId="4" applyFont="1" applyFill="1" applyBorder="1" applyAlignment="1">
      <alignment horizontal="center"/>
    </xf>
    <xf numFmtId="9" fontId="0" fillId="0" borderId="0" xfId="4" applyFont="1" applyAlignment="1">
      <alignment horizontal="center"/>
    </xf>
    <xf numFmtId="0" fontId="0" fillId="3" borderId="0" xfId="0" applyFill="1" applyAlignment="1">
      <alignment horizontal="right"/>
    </xf>
    <xf numFmtId="43" fontId="0" fillId="0" borderId="0" xfId="0" applyNumberFormat="1" applyAlignment="1">
      <alignment horizontal="right"/>
    </xf>
    <xf numFmtId="0" fontId="8" fillId="2" borderId="0" xfId="3" applyFont="1" applyFill="1" applyBorder="1" applyAlignment="1">
      <alignment horizontal="center"/>
    </xf>
    <xf numFmtId="0" fontId="9" fillId="2" borderId="0" xfId="2" applyFont="1" applyFill="1" applyBorder="1" applyAlignment="1">
      <alignment horizontal="center"/>
    </xf>
    <xf numFmtId="0" fontId="7" fillId="2" borderId="0" xfId="3" applyFont="1" applyFill="1" applyBorder="1" applyAlignment="1">
      <alignment horizontal="center"/>
    </xf>
    <xf numFmtId="0" fontId="7" fillId="2" borderId="0" xfId="0" applyFont="1" applyFill="1" applyBorder="1" applyAlignment="1">
      <alignment horizontal="center"/>
    </xf>
    <xf numFmtId="0" fontId="0" fillId="0" borderId="0" xfId="0" applyBorder="1"/>
    <xf numFmtId="164" fontId="0" fillId="3" borderId="0" xfId="1" applyNumberFormat="1" applyFont="1" applyFill="1" applyBorder="1"/>
    <xf numFmtId="164" fontId="0" fillId="3" borderId="0" xfId="0" applyNumberFormat="1" applyFill="1" applyBorder="1"/>
    <xf numFmtId="43" fontId="0" fillId="3" borderId="0" xfId="1" applyFont="1" applyFill="1" applyBorder="1"/>
    <xf numFmtId="164" fontId="0" fillId="4" borderId="0" xfId="1" applyNumberFormat="1" applyFont="1" applyFill="1" applyBorder="1"/>
    <xf numFmtId="43" fontId="0" fillId="0" borderId="0" xfId="0" applyNumberFormat="1" applyBorder="1"/>
    <xf numFmtId="164" fontId="0" fillId="0" borderId="0" xfId="0" applyNumberFormat="1" applyBorder="1"/>
    <xf numFmtId="0" fontId="0" fillId="5" borderId="0" xfId="0" applyFill="1" applyBorder="1"/>
    <xf numFmtId="0" fontId="2" fillId="5" borderId="0" xfId="3" applyFill="1" applyBorder="1"/>
    <xf numFmtId="164" fontId="2" fillId="5" borderId="0" xfId="1" applyNumberFormat="1" applyFont="1" applyFill="1" applyBorder="1"/>
    <xf numFmtId="9" fontId="3" fillId="5" borderId="0" xfId="4" applyFont="1" applyFill="1" applyBorder="1"/>
    <xf numFmtId="164" fontId="3" fillId="5" borderId="0" xfId="1" applyNumberFormat="1" applyFont="1" applyFill="1" applyBorder="1"/>
    <xf numFmtId="164" fontId="0" fillId="5" borderId="0" xfId="1" applyNumberFormat="1" applyFont="1" applyFill="1" applyBorder="1"/>
    <xf numFmtId="9" fontId="10" fillId="5" borderId="0" xfId="4" applyFont="1" applyFill="1" applyBorder="1"/>
  </cellXfs>
  <cellStyles count="5">
    <cellStyle name="Comma" xfId="1" builtinId="3"/>
    <cellStyle name="Normal" xfId="0" builtinId="0"/>
    <cellStyle name="Normal_Sheet1" xfId="2"/>
    <cellStyle name="Normal_Sheet1_1" xfId="3"/>
    <cellStyle name="Percent" xfId="4" builtinId="5"/>
  </cellStyles>
  <dxfs count="0"/>
  <tableStyles count="0" defaultTableStyle="TableStyleMedium9" defaultPivotStyle="PivotStyleLight16"/>
  <colors>
    <mruColors>
      <color rgb="FF00FF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4.4"/>
  <cols>
    <col min="1" max="3" width="36.6640625" customWidth="1"/>
  </cols>
  <sheetData>
    <row r="1" spans="1:3">
      <c r="A1" s="1" t="s">
        <v>57</v>
      </c>
    </row>
    <row r="3" spans="1:3">
      <c r="A3" t="s">
        <v>58</v>
      </c>
      <c r="B3" t="s">
        <v>59</v>
      </c>
      <c r="C3">
        <v>0</v>
      </c>
    </row>
    <row r="4" spans="1:3">
      <c r="A4" t="s">
        <v>60</v>
      </c>
    </row>
    <row r="5" spans="1:3">
      <c r="A5" t="s">
        <v>61</v>
      </c>
    </row>
    <row r="7" spans="1:3">
      <c r="A7" s="1" t="s">
        <v>62</v>
      </c>
      <c r="B7" t="s">
        <v>63</v>
      </c>
    </row>
    <row r="8" spans="1:3">
      <c r="B8">
        <v>3</v>
      </c>
    </row>
    <row r="10" spans="1:3">
      <c r="A10" t="s">
        <v>64</v>
      </c>
    </row>
    <row r="11" spans="1:3">
      <c r="A11" t="e">
        <f>CB_DATA_!#REF!</f>
        <v>#REF!</v>
      </c>
      <c r="B11" t="e">
        <f>Sheet1!#REF!</f>
        <v>#REF!</v>
      </c>
      <c r="C11" t="e">
        <f>'Sheet1 (2)'!#REF!</f>
        <v>#REF!</v>
      </c>
    </row>
    <row r="13" spans="1:3">
      <c r="A13" t="s">
        <v>65</v>
      </c>
    </row>
    <row r="14" spans="1:3">
      <c r="A14" t="s">
        <v>69</v>
      </c>
      <c r="B14" t="s">
        <v>39</v>
      </c>
      <c r="C14" t="s">
        <v>2</v>
      </c>
    </row>
    <row r="16" spans="1:3">
      <c r="A16" t="s">
        <v>66</v>
      </c>
    </row>
    <row r="19" spans="1:3">
      <c r="A19" t="s">
        <v>67</v>
      </c>
    </row>
    <row r="20" spans="1:3">
      <c r="A20">
        <v>28</v>
      </c>
      <c r="B20">
        <v>31</v>
      </c>
      <c r="C20">
        <v>26</v>
      </c>
    </row>
    <row r="25" spans="1:3">
      <c r="A25" s="1" t="s">
        <v>68</v>
      </c>
    </row>
    <row r="26" spans="1:3">
      <c r="A26" s="2" t="s">
        <v>70</v>
      </c>
      <c r="B26" s="2" t="s">
        <v>40</v>
      </c>
    </row>
    <row r="27" spans="1:3">
      <c r="A27" t="s">
        <v>41</v>
      </c>
      <c r="B27" t="s">
        <v>0</v>
      </c>
    </row>
    <row r="28" spans="1:3">
      <c r="A28" s="2" t="s">
        <v>38</v>
      </c>
      <c r="B28" s="2" t="s">
        <v>38</v>
      </c>
    </row>
    <row r="29" spans="1:3">
      <c r="B29" s="2" t="s">
        <v>70</v>
      </c>
    </row>
    <row r="30" spans="1:3">
      <c r="B30" t="s">
        <v>1</v>
      </c>
    </row>
    <row r="31" spans="1:3">
      <c r="B31" s="2" t="s">
        <v>38</v>
      </c>
    </row>
  </sheetData>
  <phoneticPr fontId="6"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Y16"/>
  <sheetViews>
    <sheetView tabSelected="1" workbookViewId="0"/>
  </sheetViews>
  <sheetFormatPr defaultRowHeight="14.4"/>
  <cols>
    <col min="1" max="1" width="2" style="26" bestFit="1" customWidth="1"/>
    <col min="2" max="2" width="19.88671875" style="26" bestFit="1" customWidth="1"/>
    <col min="3" max="3" width="8.44140625" style="26" bestFit="1" customWidth="1"/>
    <col min="4" max="4" width="13.5546875" style="26" bestFit="1" customWidth="1"/>
    <col min="5" max="5" width="16.88671875" style="26" bestFit="1" customWidth="1"/>
    <col min="6" max="6" width="8.88671875" style="26" bestFit="1" customWidth="1"/>
    <col min="7" max="7" width="9.109375" style="26" bestFit="1" customWidth="1"/>
    <col min="8" max="8" width="8.88671875" style="26" bestFit="1" customWidth="1"/>
    <col min="9" max="9" width="10.88671875" style="26" bestFit="1" customWidth="1"/>
    <col min="10" max="10" width="9.44140625" style="26" bestFit="1" customWidth="1"/>
    <col min="11" max="11" width="8.33203125" style="26" bestFit="1" customWidth="1"/>
    <col min="12" max="12" width="11.33203125" style="26" bestFit="1" customWidth="1"/>
    <col min="13" max="13" width="8.5546875" style="26" bestFit="1" customWidth="1"/>
    <col min="14" max="21" width="5.109375" style="26" bestFit="1" customWidth="1"/>
    <col min="22" max="24" width="6" style="26" bestFit="1" customWidth="1"/>
    <col min="25" max="25" width="7" style="26" bestFit="1" customWidth="1"/>
    <col min="26" max="16384" width="8.88671875" style="26"/>
  </cols>
  <sheetData>
    <row r="1" spans="1:25">
      <c r="A1" s="22" t="s">
        <v>5</v>
      </c>
      <c r="B1" s="22" t="s">
        <v>45</v>
      </c>
      <c r="C1" s="22" t="s">
        <v>51</v>
      </c>
      <c r="D1" s="23" t="s">
        <v>53</v>
      </c>
      <c r="E1" s="23" t="s">
        <v>54</v>
      </c>
      <c r="F1" s="24" t="s">
        <v>25</v>
      </c>
      <c r="G1" s="24" t="s">
        <v>24</v>
      </c>
      <c r="H1" s="23" t="s">
        <v>22</v>
      </c>
      <c r="I1" s="23" t="s">
        <v>21</v>
      </c>
      <c r="J1" s="23" t="s">
        <v>23</v>
      </c>
      <c r="K1" s="25" t="s">
        <v>18</v>
      </c>
      <c r="L1" s="25" t="s">
        <v>19</v>
      </c>
      <c r="M1" s="25" t="s">
        <v>20</v>
      </c>
      <c r="N1" s="25" t="s">
        <v>26</v>
      </c>
      <c r="O1" s="25" t="s">
        <v>27</v>
      </c>
      <c r="P1" s="25" t="s">
        <v>28</v>
      </c>
      <c r="Q1" s="25" t="s">
        <v>29</v>
      </c>
      <c r="R1" s="25" t="s">
        <v>30</v>
      </c>
      <c r="S1" s="25" t="s">
        <v>31</v>
      </c>
      <c r="T1" s="25" t="s">
        <v>32</v>
      </c>
      <c r="U1" s="25" t="s">
        <v>33</v>
      </c>
      <c r="V1" s="25" t="s">
        <v>34</v>
      </c>
      <c r="W1" s="25" t="s">
        <v>35</v>
      </c>
      <c r="X1" s="25" t="s">
        <v>36</v>
      </c>
      <c r="Y1" s="25" t="s">
        <v>37</v>
      </c>
    </row>
    <row r="2" spans="1:25">
      <c r="A2" s="33">
        <v>1</v>
      </c>
      <c r="B2" s="34" t="s">
        <v>52</v>
      </c>
      <c r="C2" s="35">
        <v>50</v>
      </c>
      <c r="D2" s="36">
        <v>0.2</v>
      </c>
      <c r="E2" s="37">
        <f>ROUNDUP(C2*D2,0)</f>
        <v>10</v>
      </c>
      <c r="F2" s="39">
        <v>0.7</v>
      </c>
      <c r="G2" s="39">
        <v>0.8</v>
      </c>
      <c r="H2" s="36">
        <f>I2*80%</f>
        <v>0.57599999999999996</v>
      </c>
      <c r="I2" s="36">
        <v>0.72</v>
      </c>
      <c r="J2" s="36">
        <f>I2*120%</f>
        <v>0.86399999999999999</v>
      </c>
      <c r="K2" s="38">
        <f t="shared" ref="K2:M10" si="0">ROUNDUP($E2*H2,0)</f>
        <v>6</v>
      </c>
      <c r="L2" s="38">
        <f t="shared" si="0"/>
        <v>8</v>
      </c>
      <c r="M2" s="38">
        <f t="shared" si="0"/>
        <v>9</v>
      </c>
      <c r="N2" s="38">
        <v>19.962350247769798</v>
      </c>
      <c r="O2" s="38">
        <v>8.6154297776922846</v>
      </c>
      <c r="P2" s="38">
        <v>0</v>
      </c>
      <c r="Q2" s="38">
        <v>0</v>
      </c>
      <c r="R2" s="38">
        <v>0</v>
      </c>
      <c r="S2" s="38">
        <v>0</v>
      </c>
      <c r="T2" s="38">
        <v>0</v>
      </c>
      <c r="U2" s="38">
        <v>0</v>
      </c>
      <c r="V2" s="38">
        <v>0</v>
      </c>
      <c r="W2" s="38">
        <v>0</v>
      </c>
      <c r="X2" s="38">
        <v>0</v>
      </c>
      <c r="Y2" s="38">
        <v>0</v>
      </c>
    </row>
    <row r="3" spans="1:25">
      <c r="A3" s="33">
        <v>2</v>
      </c>
      <c r="B3" s="34" t="s">
        <v>44</v>
      </c>
      <c r="C3" s="35">
        <v>100</v>
      </c>
      <c r="D3" s="36">
        <v>0.83</v>
      </c>
      <c r="E3" s="37">
        <f>ROUNDUP(C3*D3,0)</f>
        <v>83</v>
      </c>
      <c r="F3" s="39">
        <v>0.6</v>
      </c>
      <c r="G3" s="39">
        <v>0.7</v>
      </c>
      <c r="H3" s="36">
        <f t="shared" ref="H3:H10" si="1">I3*80%</f>
        <v>0.54400000000000004</v>
      </c>
      <c r="I3" s="36">
        <v>0.68</v>
      </c>
      <c r="J3" s="36">
        <f t="shared" ref="J3:J10" si="2">I3*120%</f>
        <v>0.81600000000000006</v>
      </c>
      <c r="K3" s="38">
        <f t="shared" si="0"/>
        <v>46</v>
      </c>
      <c r="L3" s="38">
        <f t="shared" si="0"/>
        <v>57</v>
      </c>
      <c r="M3" s="38">
        <f t="shared" si="0"/>
        <v>68</v>
      </c>
      <c r="N3" s="38">
        <v>0</v>
      </c>
      <c r="O3" s="38">
        <v>0</v>
      </c>
      <c r="P3" s="38">
        <v>47.474571475610873</v>
      </c>
      <c r="Q3" s="38">
        <v>0</v>
      </c>
      <c r="R3" s="38">
        <v>0</v>
      </c>
      <c r="S3" s="38">
        <v>0</v>
      </c>
      <c r="T3" s="38">
        <v>0</v>
      </c>
      <c r="U3" s="38">
        <v>0</v>
      </c>
      <c r="V3" s="38">
        <v>0</v>
      </c>
      <c r="W3" s="38">
        <v>0</v>
      </c>
      <c r="X3" s="38">
        <v>0</v>
      </c>
      <c r="Y3" s="38">
        <v>0</v>
      </c>
    </row>
    <row r="4" spans="1:25">
      <c r="A4" s="33">
        <v>3</v>
      </c>
      <c r="B4" s="34" t="s">
        <v>46</v>
      </c>
      <c r="C4" s="35">
        <v>100</v>
      </c>
      <c r="D4" s="36">
        <v>0.69</v>
      </c>
      <c r="E4" s="37">
        <f>ROUNDUP(C4*D4,0)</f>
        <v>69</v>
      </c>
      <c r="F4" s="39">
        <v>0.6</v>
      </c>
      <c r="G4" s="39">
        <v>0.7</v>
      </c>
      <c r="H4" s="36">
        <f t="shared" si="1"/>
        <v>0.54400000000000004</v>
      </c>
      <c r="I4" s="36">
        <v>0.68</v>
      </c>
      <c r="J4" s="36">
        <f t="shared" si="2"/>
        <v>0.81600000000000006</v>
      </c>
      <c r="K4" s="38">
        <f t="shared" si="0"/>
        <v>38</v>
      </c>
      <c r="L4" s="38">
        <f t="shared" si="0"/>
        <v>47</v>
      </c>
      <c r="M4" s="38">
        <f t="shared" si="0"/>
        <v>57</v>
      </c>
      <c r="N4" s="38">
        <v>0</v>
      </c>
      <c r="O4" s="38">
        <v>0</v>
      </c>
      <c r="P4" s="38">
        <v>0</v>
      </c>
      <c r="Q4" s="38">
        <v>0</v>
      </c>
      <c r="R4" s="38">
        <v>0</v>
      </c>
      <c r="S4" s="38">
        <v>54.965169767645676</v>
      </c>
      <c r="T4" s="38">
        <v>0</v>
      </c>
      <c r="U4" s="38">
        <v>0</v>
      </c>
      <c r="V4" s="38">
        <v>0</v>
      </c>
      <c r="W4" s="38">
        <v>0</v>
      </c>
      <c r="X4" s="38">
        <v>0</v>
      </c>
      <c r="Y4" s="38">
        <v>0</v>
      </c>
    </row>
    <row r="5" spans="1:25">
      <c r="A5" s="33">
        <v>4</v>
      </c>
      <c r="B5" s="34" t="s">
        <v>47</v>
      </c>
      <c r="C5" s="35">
        <v>250</v>
      </c>
      <c r="D5" s="36">
        <v>0.72</v>
      </c>
      <c r="E5" s="37">
        <f>ROUNDUP(C5*D5,0)</f>
        <v>180</v>
      </c>
      <c r="F5" s="39">
        <v>0.5</v>
      </c>
      <c r="G5" s="39">
        <v>0.6</v>
      </c>
      <c r="H5" s="36">
        <f t="shared" si="1"/>
        <v>0.41600000000000004</v>
      </c>
      <c r="I5" s="36">
        <v>0.52</v>
      </c>
      <c r="J5" s="36">
        <f t="shared" si="2"/>
        <v>0.624</v>
      </c>
      <c r="K5" s="38">
        <f t="shared" si="0"/>
        <v>75</v>
      </c>
      <c r="L5" s="38">
        <f t="shared" si="0"/>
        <v>94</v>
      </c>
      <c r="M5" s="38">
        <f t="shared" si="0"/>
        <v>113</v>
      </c>
      <c r="N5" s="38">
        <v>0</v>
      </c>
      <c r="O5" s="38">
        <v>0</v>
      </c>
      <c r="P5" s="38">
        <v>0</v>
      </c>
      <c r="Q5" s="38">
        <v>151.86023869959271</v>
      </c>
      <c r="R5" s="38">
        <v>104.48604467473712</v>
      </c>
      <c r="S5" s="38">
        <v>0</v>
      </c>
      <c r="T5" s="38">
        <v>89.656432107974112</v>
      </c>
      <c r="U5" s="38">
        <v>0</v>
      </c>
      <c r="V5" s="38">
        <v>0</v>
      </c>
      <c r="W5" s="38">
        <v>0</v>
      </c>
      <c r="X5" s="38">
        <v>0</v>
      </c>
      <c r="Y5" s="38">
        <v>0</v>
      </c>
    </row>
    <row r="6" spans="1:25">
      <c r="A6" s="33">
        <v>5</v>
      </c>
      <c r="B6" s="34" t="s">
        <v>49</v>
      </c>
      <c r="C6" s="35">
        <v>350</v>
      </c>
      <c r="D6" s="36">
        <v>0.77</v>
      </c>
      <c r="E6" s="37">
        <f>ROUNDUP(C6*D6,0)</f>
        <v>270</v>
      </c>
      <c r="F6" s="39">
        <v>0.4</v>
      </c>
      <c r="G6" s="39">
        <v>0.5</v>
      </c>
      <c r="H6" s="36">
        <f t="shared" si="1"/>
        <v>0.39200000000000002</v>
      </c>
      <c r="I6" s="36">
        <v>0.49</v>
      </c>
      <c r="J6" s="36">
        <f t="shared" si="2"/>
        <v>0.58799999999999997</v>
      </c>
      <c r="K6" s="38">
        <f t="shared" si="0"/>
        <v>106</v>
      </c>
      <c r="L6" s="38">
        <f t="shared" si="0"/>
        <v>133</v>
      </c>
      <c r="M6" s="38">
        <f t="shared" si="0"/>
        <v>159</v>
      </c>
      <c r="N6" s="38">
        <v>0</v>
      </c>
      <c r="O6" s="38">
        <v>0</v>
      </c>
      <c r="P6" s="38">
        <v>0</v>
      </c>
      <c r="Q6" s="38">
        <v>0</v>
      </c>
      <c r="R6" s="38">
        <v>0</v>
      </c>
      <c r="S6" s="38">
        <v>0</v>
      </c>
      <c r="T6" s="38">
        <v>0</v>
      </c>
      <c r="U6" s="38">
        <v>0</v>
      </c>
      <c r="V6" s="38">
        <v>0</v>
      </c>
      <c r="W6" s="38">
        <v>0</v>
      </c>
      <c r="X6" s="38">
        <v>249.71460075812183</v>
      </c>
      <c r="Y6" s="38">
        <v>0</v>
      </c>
    </row>
    <row r="7" spans="1:25">
      <c r="A7" s="33">
        <v>6</v>
      </c>
      <c r="B7" s="34" t="s">
        <v>43</v>
      </c>
      <c r="C7" s="35">
        <v>550</v>
      </c>
      <c r="D7" s="36">
        <v>0.63</v>
      </c>
      <c r="E7" s="37">
        <f>ROUNDUP(C7*D7,0)</f>
        <v>347</v>
      </c>
      <c r="F7" s="39">
        <v>0.2</v>
      </c>
      <c r="G7" s="39">
        <v>0.3</v>
      </c>
      <c r="H7" s="36">
        <f t="shared" si="1"/>
        <v>0.17600000000000002</v>
      </c>
      <c r="I7" s="36">
        <v>0.22</v>
      </c>
      <c r="J7" s="36">
        <f t="shared" si="2"/>
        <v>0.26400000000000001</v>
      </c>
      <c r="K7" s="38">
        <f t="shared" si="0"/>
        <v>62</v>
      </c>
      <c r="L7" s="38">
        <f t="shared" si="0"/>
        <v>77</v>
      </c>
      <c r="M7" s="38">
        <f t="shared" si="0"/>
        <v>92</v>
      </c>
      <c r="N7" s="38">
        <v>0</v>
      </c>
      <c r="O7" s="38">
        <v>0</v>
      </c>
      <c r="P7" s="38">
        <v>0</v>
      </c>
      <c r="Q7" s="38">
        <v>0</v>
      </c>
      <c r="R7" s="38">
        <v>0</v>
      </c>
      <c r="S7" s="38">
        <v>0</v>
      </c>
      <c r="T7" s="38">
        <v>0</v>
      </c>
      <c r="U7" s="38">
        <v>357.47842333303976</v>
      </c>
      <c r="V7" s="38">
        <v>0</v>
      </c>
      <c r="W7" s="38">
        <v>0</v>
      </c>
      <c r="X7" s="38">
        <v>0</v>
      </c>
      <c r="Y7" s="38">
        <v>0</v>
      </c>
    </row>
    <row r="8" spans="1:25">
      <c r="A8" s="33">
        <v>7</v>
      </c>
      <c r="B8" s="34" t="s">
        <v>50</v>
      </c>
      <c r="C8" s="35">
        <v>700</v>
      </c>
      <c r="D8" s="36">
        <v>0.64</v>
      </c>
      <c r="E8" s="37">
        <f>ROUNDUP(C8*D8,0)</f>
        <v>448</v>
      </c>
      <c r="F8" s="39">
        <v>0.1</v>
      </c>
      <c r="G8" s="39">
        <v>0.2</v>
      </c>
      <c r="H8" s="36">
        <f t="shared" si="1"/>
        <v>0.14399999999999999</v>
      </c>
      <c r="I8" s="36">
        <v>0.18</v>
      </c>
      <c r="J8" s="36">
        <f t="shared" si="2"/>
        <v>0.216</v>
      </c>
      <c r="K8" s="38">
        <f t="shared" si="0"/>
        <v>65</v>
      </c>
      <c r="L8" s="38">
        <f t="shared" si="0"/>
        <v>81</v>
      </c>
      <c r="M8" s="38">
        <f t="shared" si="0"/>
        <v>97</v>
      </c>
      <c r="N8" s="38">
        <v>0</v>
      </c>
      <c r="O8" s="38">
        <v>0</v>
      </c>
      <c r="P8" s="38">
        <v>0</v>
      </c>
      <c r="Q8" s="38">
        <v>0</v>
      </c>
      <c r="R8" s="38">
        <v>0</v>
      </c>
      <c r="S8" s="38">
        <v>0</v>
      </c>
      <c r="T8" s="38">
        <v>0</v>
      </c>
      <c r="U8" s="38">
        <v>0</v>
      </c>
      <c r="V8" s="38">
        <v>490.49000041670922</v>
      </c>
      <c r="W8" s="38">
        <v>0</v>
      </c>
      <c r="X8" s="38">
        <v>0</v>
      </c>
      <c r="Y8" s="38">
        <v>0</v>
      </c>
    </row>
    <row r="9" spans="1:25">
      <c r="A9" s="33">
        <v>8</v>
      </c>
      <c r="B9" s="34" t="s">
        <v>42</v>
      </c>
      <c r="C9" s="35">
        <v>1400</v>
      </c>
      <c r="D9" s="36">
        <v>0.6</v>
      </c>
      <c r="E9" s="37">
        <f>ROUNDUP(C9*D9,0)</f>
        <v>840</v>
      </c>
      <c r="F9" s="39">
        <v>0.05</v>
      </c>
      <c r="G9" s="39">
        <v>0.1</v>
      </c>
      <c r="H9" s="36">
        <f t="shared" si="1"/>
        <v>6.4000000000000001E-2</v>
      </c>
      <c r="I9" s="36">
        <v>0.08</v>
      </c>
      <c r="J9" s="36">
        <f t="shared" si="2"/>
        <v>9.6000000000000002E-2</v>
      </c>
      <c r="K9" s="38">
        <f t="shared" si="0"/>
        <v>54</v>
      </c>
      <c r="L9" s="38">
        <f t="shared" si="0"/>
        <v>68</v>
      </c>
      <c r="M9" s="38">
        <f t="shared" si="0"/>
        <v>81</v>
      </c>
      <c r="N9" s="38">
        <v>0</v>
      </c>
      <c r="O9" s="38">
        <v>0</v>
      </c>
      <c r="P9" s="38">
        <v>0</v>
      </c>
      <c r="Q9" s="38">
        <v>0</v>
      </c>
      <c r="R9" s="38">
        <v>0</v>
      </c>
      <c r="S9" s="38">
        <v>0</v>
      </c>
      <c r="T9" s="38">
        <v>0</v>
      </c>
      <c r="U9" s="38">
        <v>0</v>
      </c>
      <c r="V9" s="38">
        <v>0</v>
      </c>
      <c r="W9" s="38">
        <v>186.86282279060754</v>
      </c>
      <c r="X9" s="38">
        <v>0</v>
      </c>
      <c r="Y9" s="38">
        <v>0</v>
      </c>
    </row>
    <row r="10" spans="1:25">
      <c r="A10" s="33">
        <v>9</v>
      </c>
      <c r="B10" s="34" t="s">
        <v>48</v>
      </c>
      <c r="C10" s="35">
        <v>3200</v>
      </c>
      <c r="D10" s="36">
        <v>0.68</v>
      </c>
      <c r="E10" s="37">
        <f>ROUNDUP(C10*D10,0)</f>
        <v>2176</v>
      </c>
      <c r="F10" s="39">
        <v>0.01</v>
      </c>
      <c r="G10" s="39">
        <v>0.05</v>
      </c>
      <c r="H10" s="36">
        <f t="shared" si="1"/>
        <v>4.0000000000000008E-2</v>
      </c>
      <c r="I10" s="36">
        <v>0.05</v>
      </c>
      <c r="J10" s="36">
        <f t="shared" si="2"/>
        <v>0.06</v>
      </c>
      <c r="K10" s="38">
        <f t="shared" si="0"/>
        <v>88</v>
      </c>
      <c r="L10" s="38">
        <f>ROUNDUP($E10*I10,0)</f>
        <v>109</v>
      </c>
      <c r="M10" s="38">
        <f t="shared" si="0"/>
        <v>131</v>
      </c>
      <c r="N10" s="38">
        <v>0</v>
      </c>
      <c r="O10" s="38">
        <v>0</v>
      </c>
      <c r="P10" s="38">
        <v>0</v>
      </c>
      <c r="Q10" s="38">
        <v>0</v>
      </c>
      <c r="R10" s="38">
        <v>0</v>
      </c>
      <c r="S10" s="38">
        <v>0</v>
      </c>
      <c r="T10" s="38">
        <v>0</v>
      </c>
      <c r="U10" s="38">
        <v>0</v>
      </c>
      <c r="V10" s="38">
        <v>0</v>
      </c>
      <c r="W10" s="38">
        <v>0</v>
      </c>
      <c r="X10" s="38">
        <v>0</v>
      </c>
      <c r="Y10" s="38">
        <v>1953.0265023655759</v>
      </c>
    </row>
    <row r="11" spans="1:25">
      <c r="A11" s="9"/>
      <c r="B11" s="9"/>
      <c r="C11" s="9"/>
      <c r="D11" s="9"/>
      <c r="E11" s="9"/>
      <c r="F11" s="9"/>
      <c r="G11" s="9"/>
      <c r="H11" s="9"/>
      <c r="I11" s="9"/>
      <c r="J11" s="9"/>
      <c r="K11" s="9"/>
      <c r="L11" s="9"/>
      <c r="M11" s="9"/>
      <c r="N11" s="9"/>
      <c r="O11" s="9"/>
      <c r="P11" s="9"/>
      <c r="Q11" s="9"/>
      <c r="R11" s="9"/>
      <c r="S11" s="9"/>
      <c r="T11" s="9"/>
      <c r="U11" s="9"/>
      <c r="V11" s="9"/>
      <c r="W11" s="9"/>
      <c r="X11" s="9"/>
    </row>
    <row r="12" spans="1:25">
      <c r="A12" s="9"/>
      <c r="B12" s="9"/>
      <c r="C12" s="9"/>
      <c r="D12" s="28"/>
      <c r="E12" s="29"/>
      <c r="F12" s="29"/>
      <c r="G12" s="29"/>
      <c r="H12" s="9"/>
      <c r="I12" s="9"/>
      <c r="J12" s="9"/>
      <c r="K12" s="9"/>
      <c r="L12" s="9"/>
      <c r="M12" s="25" t="s">
        <v>3</v>
      </c>
      <c r="N12" s="25" t="s">
        <v>26</v>
      </c>
      <c r="O12" s="25" t="s">
        <v>27</v>
      </c>
      <c r="P12" s="25" t="s">
        <v>28</v>
      </c>
      <c r="Q12" s="25" t="s">
        <v>29</v>
      </c>
      <c r="R12" s="25" t="s">
        <v>30</v>
      </c>
      <c r="S12" s="25" t="s">
        <v>31</v>
      </c>
      <c r="T12" s="25" t="s">
        <v>32</v>
      </c>
      <c r="U12" s="25" t="s">
        <v>33</v>
      </c>
      <c r="V12" s="25" t="s">
        <v>34</v>
      </c>
      <c r="W12" s="25" t="s">
        <v>35</v>
      </c>
      <c r="X12" s="25" t="s">
        <v>36</v>
      </c>
      <c r="Y12" s="25" t="s">
        <v>37</v>
      </c>
    </row>
    <row r="13" spans="1:25">
      <c r="A13" s="9"/>
      <c r="B13" s="9"/>
      <c r="C13" s="9"/>
      <c r="D13" s="28"/>
      <c r="E13" s="29"/>
      <c r="F13" s="29"/>
      <c r="G13" s="29"/>
      <c r="H13" s="9"/>
      <c r="I13" s="9"/>
      <c r="J13" s="9"/>
      <c r="K13" s="9"/>
      <c r="L13" s="9"/>
      <c r="M13" s="9" t="s">
        <v>45</v>
      </c>
      <c r="N13" s="9">
        <v>1</v>
      </c>
      <c r="O13" s="9">
        <v>1</v>
      </c>
      <c r="P13" s="9">
        <v>2</v>
      </c>
      <c r="Q13" s="9">
        <v>4</v>
      </c>
      <c r="R13" s="9">
        <v>4</v>
      </c>
      <c r="S13" s="9">
        <v>3</v>
      </c>
      <c r="T13" s="9">
        <v>4</v>
      </c>
      <c r="U13" s="9">
        <v>6</v>
      </c>
      <c r="V13" s="9">
        <v>7</v>
      </c>
      <c r="W13" s="9">
        <v>8</v>
      </c>
      <c r="X13" s="9">
        <v>5</v>
      </c>
      <c r="Y13" s="9">
        <v>9</v>
      </c>
    </row>
    <row r="14" spans="1:25">
      <c r="A14" s="9"/>
      <c r="B14" s="9"/>
      <c r="C14" s="9"/>
      <c r="D14" s="9"/>
      <c r="E14" s="9"/>
      <c r="F14" s="9"/>
      <c r="G14" s="9"/>
      <c r="H14" s="9"/>
      <c r="I14" s="9"/>
      <c r="J14" s="9"/>
      <c r="K14" s="9"/>
      <c r="L14" s="9"/>
      <c r="M14" s="9" t="s">
        <v>4</v>
      </c>
      <c r="N14" s="27">
        <f>N2</f>
        <v>19.962350247769798</v>
      </c>
      <c r="O14" s="27">
        <f>O2</f>
        <v>8.6154297776922846</v>
      </c>
      <c r="P14" s="27">
        <f>P3</f>
        <v>47.474571475610873</v>
      </c>
      <c r="Q14" s="27">
        <f>Q5</f>
        <v>151.86023869959271</v>
      </c>
      <c r="R14" s="27">
        <f>R5</f>
        <v>104.48604467473712</v>
      </c>
      <c r="S14" s="27">
        <f>S4</f>
        <v>54.965169767645676</v>
      </c>
      <c r="T14" s="27">
        <f>T5</f>
        <v>89.656432107974112</v>
      </c>
      <c r="U14" s="27">
        <f>U7</f>
        <v>357.47842333303976</v>
      </c>
      <c r="V14" s="27">
        <f>V8</f>
        <v>490.49000041670922</v>
      </c>
      <c r="W14" s="27">
        <f>W9</f>
        <v>186.86282279060754</v>
      </c>
      <c r="X14" s="27">
        <f>X6</f>
        <v>249.71460075812183</v>
      </c>
      <c r="Y14" s="27">
        <f>Y10</f>
        <v>1953.0265023655759</v>
      </c>
    </row>
    <row r="15" spans="1:25">
      <c r="A15" s="9"/>
      <c r="B15" s="9"/>
      <c r="C15" s="9"/>
      <c r="D15" s="9"/>
      <c r="E15" s="9"/>
      <c r="F15" s="9"/>
      <c r="G15" s="9"/>
      <c r="H15" s="9"/>
      <c r="I15" s="9"/>
      <c r="J15" s="9"/>
      <c r="K15" s="9"/>
      <c r="L15" s="9"/>
      <c r="M15" s="9" t="s">
        <v>6</v>
      </c>
      <c r="N15" s="9"/>
      <c r="O15" s="9"/>
      <c r="P15" s="9"/>
      <c r="Q15" s="9"/>
      <c r="R15" s="9"/>
      <c r="S15" s="9"/>
      <c r="T15" s="9"/>
      <c r="U15" s="9"/>
      <c r="V15" s="9"/>
      <c r="W15" s="9"/>
      <c r="X15" s="9"/>
      <c r="Y15" s="30">
        <f>SUM(N14:Y14)</f>
        <v>3714.5925864150768</v>
      </c>
    </row>
    <row r="16" spans="1:25">
      <c r="D16" s="31"/>
      <c r="E16" s="32"/>
      <c r="F16" s="32"/>
      <c r="G16" s="32"/>
      <c r="K16" s="31"/>
    </row>
  </sheetData>
  <phoneticPr fontId="0" type="noConversion"/>
  <pageMargins left="0.7" right="0.7" top="0.75" bottom="0.75" header="0.3" footer="0.3"/>
  <ignoredErrors>
    <ignoredError sqref="S14" formula="1"/>
  </ignoredErrors>
  <legacyDrawing r:id="rId1"/>
</worksheet>
</file>

<file path=xl/worksheets/sheet3.xml><?xml version="1.0" encoding="utf-8"?>
<worksheet xmlns="http://schemas.openxmlformats.org/spreadsheetml/2006/main" xmlns:r="http://schemas.openxmlformats.org/officeDocument/2006/relationships">
  <dimension ref="A1:N17"/>
  <sheetViews>
    <sheetView workbookViewId="0">
      <selection activeCell="L1" sqref="L1:N1"/>
    </sheetView>
  </sheetViews>
  <sheetFormatPr defaultRowHeight="14.4"/>
  <cols>
    <col min="1" max="1" width="2" bestFit="1" customWidth="1"/>
    <col min="2" max="2" width="18.6640625" bestFit="1" customWidth="1"/>
    <col min="3" max="3" width="8.33203125" bestFit="1" customWidth="1"/>
    <col min="4" max="4" width="4.44140625" customWidth="1"/>
    <col min="5" max="5" width="6.5546875" customWidth="1"/>
    <col min="6" max="6" width="12.88671875" customWidth="1"/>
    <col min="7" max="7" width="11.33203125" bestFit="1" customWidth="1"/>
    <col min="8" max="8" width="12.6640625" bestFit="1" customWidth="1"/>
    <col min="9" max="9" width="11.6640625" bestFit="1" customWidth="1"/>
    <col min="11" max="11" width="11.109375" bestFit="1" customWidth="1"/>
  </cols>
  <sheetData>
    <row r="1" spans="1:14">
      <c r="K1" t="s">
        <v>12</v>
      </c>
      <c r="L1" s="19">
        <f>(1-L2)/2</f>
        <v>2.5000000000000022E-2</v>
      </c>
      <c r="M1" s="19">
        <f>(1-M2)/2</f>
        <v>0.16665000000000002</v>
      </c>
      <c r="N1" s="19">
        <f>(1-N2)/2</f>
        <v>0.33330000000000004</v>
      </c>
    </row>
    <row r="2" spans="1:14">
      <c r="A2" s="16" t="s">
        <v>5</v>
      </c>
      <c r="B2" s="16" t="s">
        <v>45</v>
      </c>
      <c r="C2" s="16" t="s">
        <v>51</v>
      </c>
      <c r="D2" s="16" t="s">
        <v>55</v>
      </c>
      <c r="E2" s="16" t="s">
        <v>56</v>
      </c>
      <c r="F2" s="17" t="s">
        <v>53</v>
      </c>
      <c r="G2" s="17" t="s">
        <v>7</v>
      </c>
      <c r="H2" s="17" t="s">
        <v>9</v>
      </c>
      <c r="I2" s="17" t="s">
        <v>8</v>
      </c>
      <c r="J2" s="17" t="s">
        <v>10</v>
      </c>
      <c r="K2" s="17" t="s">
        <v>11</v>
      </c>
      <c r="L2" s="18">
        <v>0.95</v>
      </c>
      <c r="M2" s="18">
        <v>0.66669999999999996</v>
      </c>
      <c r="N2" s="18">
        <v>0.33339999999999997</v>
      </c>
    </row>
    <row r="3" spans="1:14">
      <c r="A3" s="9">
        <v>1</v>
      </c>
      <c r="B3" s="10" t="s">
        <v>52</v>
      </c>
      <c r="C3" s="11">
        <v>50</v>
      </c>
      <c r="D3" s="12">
        <v>0.2</v>
      </c>
      <c r="E3" s="12">
        <v>1</v>
      </c>
      <c r="F3" s="13">
        <v>0.2</v>
      </c>
      <c r="G3" s="14">
        <f>C3*D3</f>
        <v>10</v>
      </c>
      <c r="H3" s="14">
        <v>11</v>
      </c>
      <c r="I3" s="14">
        <f>C3*E3</f>
        <v>50</v>
      </c>
      <c r="J3" s="14">
        <f>I3-G3</f>
        <v>40</v>
      </c>
      <c r="K3" s="15">
        <f>(J3*H3)/2</f>
        <v>220</v>
      </c>
      <c r="L3" s="15">
        <f>$K3*L$1</f>
        <v>5.5000000000000053</v>
      </c>
      <c r="M3" s="15">
        <f t="shared" ref="M3:N11" si="0">$K3*M$1</f>
        <v>36.663000000000004</v>
      </c>
      <c r="N3" s="15">
        <f t="shared" si="0"/>
        <v>73.326000000000008</v>
      </c>
    </row>
    <row r="4" spans="1:14">
      <c r="A4" s="9">
        <v>2</v>
      </c>
      <c r="B4" s="10" t="s">
        <v>44</v>
      </c>
      <c r="C4" s="11">
        <v>100</v>
      </c>
      <c r="D4" s="12">
        <v>0.3</v>
      </c>
      <c r="E4" s="12">
        <v>1</v>
      </c>
      <c r="F4" s="13">
        <v>0.83</v>
      </c>
      <c r="G4" s="14">
        <f t="shared" ref="G4:G11" si="1">C4*D4</f>
        <v>30</v>
      </c>
      <c r="H4" s="14">
        <f t="shared" ref="H4:H11" si="2">ROUNDUP(C4*F4,0)</f>
        <v>83</v>
      </c>
      <c r="I4" s="14">
        <f t="shared" ref="I4:I11" si="3">C4*E4</f>
        <v>100</v>
      </c>
      <c r="J4" s="14">
        <f t="shared" ref="J4:J11" si="4">I4-G4</f>
        <v>70</v>
      </c>
      <c r="K4" s="15">
        <f t="shared" ref="K4:K11" si="5">(J4*H4)/2</f>
        <v>2905</v>
      </c>
      <c r="L4" s="15">
        <f t="shared" ref="L4:L11" si="6">$K4*L$1</f>
        <v>72.625000000000071</v>
      </c>
      <c r="M4" s="15">
        <f t="shared" si="0"/>
        <v>484.11825000000005</v>
      </c>
      <c r="N4" s="15">
        <f t="shared" si="0"/>
        <v>968.23650000000009</v>
      </c>
    </row>
    <row r="5" spans="1:14">
      <c r="A5" s="9">
        <v>3</v>
      </c>
      <c r="B5" s="10" t="s">
        <v>46</v>
      </c>
      <c r="C5" s="11">
        <v>100</v>
      </c>
      <c r="D5" s="12">
        <v>0.3</v>
      </c>
      <c r="E5" s="12">
        <v>1</v>
      </c>
      <c r="F5" s="13">
        <v>0.69</v>
      </c>
      <c r="G5" s="14">
        <f t="shared" si="1"/>
        <v>30</v>
      </c>
      <c r="H5" s="14">
        <f t="shared" si="2"/>
        <v>69</v>
      </c>
      <c r="I5" s="14">
        <f t="shared" si="3"/>
        <v>100</v>
      </c>
      <c r="J5" s="14">
        <f t="shared" si="4"/>
        <v>70</v>
      </c>
      <c r="K5" s="15">
        <f t="shared" si="5"/>
        <v>2415</v>
      </c>
      <c r="L5" s="15">
        <f t="shared" si="6"/>
        <v>60.375000000000057</v>
      </c>
      <c r="M5" s="15">
        <f t="shared" si="0"/>
        <v>402.45975000000004</v>
      </c>
      <c r="N5" s="15">
        <f t="shared" si="0"/>
        <v>804.91950000000008</v>
      </c>
    </row>
    <row r="6" spans="1:14">
      <c r="A6" s="9">
        <v>4</v>
      </c>
      <c r="B6" s="10" t="s">
        <v>47</v>
      </c>
      <c r="C6" s="11">
        <v>250</v>
      </c>
      <c r="D6" s="12">
        <v>0.4</v>
      </c>
      <c r="E6" s="12">
        <v>1</v>
      </c>
      <c r="F6" s="13">
        <v>0.72</v>
      </c>
      <c r="G6" s="14">
        <f t="shared" si="1"/>
        <v>100</v>
      </c>
      <c r="H6" s="14">
        <f t="shared" si="2"/>
        <v>180</v>
      </c>
      <c r="I6" s="14">
        <f t="shared" si="3"/>
        <v>250</v>
      </c>
      <c r="J6" s="14">
        <f t="shared" si="4"/>
        <v>150</v>
      </c>
      <c r="K6" s="15">
        <f t="shared" si="5"/>
        <v>13500</v>
      </c>
      <c r="L6" s="15">
        <f t="shared" si="6"/>
        <v>337.50000000000028</v>
      </c>
      <c r="M6" s="15">
        <f t="shared" si="0"/>
        <v>2249.7750000000001</v>
      </c>
      <c r="N6" s="15">
        <f t="shared" si="0"/>
        <v>4499.55</v>
      </c>
    </row>
    <row r="7" spans="1:14">
      <c r="A7" s="9">
        <v>5</v>
      </c>
      <c r="B7" s="10" t="s">
        <v>49</v>
      </c>
      <c r="C7" s="11">
        <v>350</v>
      </c>
      <c r="D7" s="12">
        <v>0.5</v>
      </c>
      <c r="E7" s="12">
        <v>1</v>
      </c>
      <c r="F7" s="13">
        <v>0.77</v>
      </c>
      <c r="G7" s="14">
        <f t="shared" si="1"/>
        <v>175</v>
      </c>
      <c r="H7" s="14">
        <f t="shared" si="2"/>
        <v>270</v>
      </c>
      <c r="I7" s="14">
        <f t="shared" si="3"/>
        <v>350</v>
      </c>
      <c r="J7" s="14">
        <f t="shared" si="4"/>
        <v>175</v>
      </c>
      <c r="K7" s="15">
        <f t="shared" si="5"/>
        <v>23625</v>
      </c>
      <c r="L7" s="15">
        <f t="shared" si="6"/>
        <v>590.62500000000057</v>
      </c>
      <c r="M7" s="15">
        <f t="shared" si="0"/>
        <v>3937.1062500000003</v>
      </c>
      <c r="N7" s="15">
        <f t="shared" si="0"/>
        <v>7874.2125000000005</v>
      </c>
    </row>
    <row r="8" spans="1:14">
      <c r="A8" s="9">
        <v>6</v>
      </c>
      <c r="B8" s="10" t="s">
        <v>43</v>
      </c>
      <c r="C8" s="11">
        <v>550</v>
      </c>
      <c r="D8" s="12">
        <v>0.5</v>
      </c>
      <c r="E8" s="12">
        <v>0.8</v>
      </c>
      <c r="F8" s="13">
        <v>0.63</v>
      </c>
      <c r="G8" s="14">
        <f t="shared" si="1"/>
        <v>275</v>
      </c>
      <c r="H8" s="14">
        <f t="shared" si="2"/>
        <v>347</v>
      </c>
      <c r="I8" s="14">
        <f t="shared" si="3"/>
        <v>440</v>
      </c>
      <c r="J8" s="14">
        <f t="shared" si="4"/>
        <v>165</v>
      </c>
      <c r="K8" s="15">
        <f t="shared" si="5"/>
        <v>28627.5</v>
      </c>
      <c r="L8" s="15">
        <f t="shared" si="6"/>
        <v>715.68750000000068</v>
      </c>
      <c r="M8" s="15">
        <f t="shared" si="0"/>
        <v>4770.7728750000006</v>
      </c>
      <c r="N8" s="15">
        <f t="shared" si="0"/>
        <v>9541.5457500000011</v>
      </c>
    </row>
    <row r="9" spans="1:14">
      <c r="A9" s="9">
        <v>7</v>
      </c>
      <c r="B9" s="10" t="s">
        <v>50</v>
      </c>
      <c r="C9" s="11">
        <v>700</v>
      </c>
      <c r="D9" s="12">
        <v>0.5</v>
      </c>
      <c r="E9" s="12">
        <v>0.8</v>
      </c>
      <c r="F9" s="13">
        <v>0.64</v>
      </c>
      <c r="G9" s="14">
        <f t="shared" si="1"/>
        <v>350</v>
      </c>
      <c r="H9" s="14">
        <f t="shared" si="2"/>
        <v>448</v>
      </c>
      <c r="I9" s="14">
        <f t="shared" si="3"/>
        <v>560</v>
      </c>
      <c r="J9" s="14">
        <f t="shared" si="4"/>
        <v>210</v>
      </c>
      <c r="K9" s="15">
        <f t="shared" si="5"/>
        <v>47040</v>
      </c>
      <c r="L9" s="15">
        <f t="shared" si="6"/>
        <v>1176.0000000000011</v>
      </c>
      <c r="M9" s="15">
        <f t="shared" si="0"/>
        <v>7839.2160000000013</v>
      </c>
      <c r="N9" s="15">
        <f t="shared" si="0"/>
        <v>15678.432000000003</v>
      </c>
    </row>
    <row r="10" spans="1:14">
      <c r="A10" s="9">
        <v>8</v>
      </c>
      <c r="B10" s="10" t="s">
        <v>42</v>
      </c>
      <c r="C10" s="11">
        <v>1400</v>
      </c>
      <c r="D10" s="12">
        <v>0.6</v>
      </c>
      <c r="E10" s="12">
        <v>0.7</v>
      </c>
      <c r="F10" s="13">
        <v>0.6</v>
      </c>
      <c r="G10" s="14">
        <f t="shared" si="1"/>
        <v>840</v>
      </c>
      <c r="H10" s="14">
        <v>841</v>
      </c>
      <c r="I10" s="14">
        <f t="shared" si="3"/>
        <v>979.99999999999989</v>
      </c>
      <c r="J10" s="14">
        <f t="shared" si="4"/>
        <v>139.99999999999989</v>
      </c>
      <c r="K10" s="15">
        <f t="shared" si="5"/>
        <v>58869.999999999949</v>
      </c>
      <c r="L10" s="15">
        <f t="shared" si="6"/>
        <v>1471.75</v>
      </c>
      <c r="M10" s="15">
        <f t="shared" si="0"/>
        <v>9810.6854999999923</v>
      </c>
      <c r="N10" s="15">
        <f t="shared" si="0"/>
        <v>19621.370999999985</v>
      </c>
    </row>
    <row r="11" spans="1:14">
      <c r="A11" s="9">
        <v>9</v>
      </c>
      <c r="B11" s="10" t="s">
        <v>48</v>
      </c>
      <c r="C11" s="11">
        <v>3200</v>
      </c>
      <c r="D11" s="12">
        <v>0.6</v>
      </c>
      <c r="E11" s="12">
        <v>0.7</v>
      </c>
      <c r="F11" s="13">
        <v>0.68</v>
      </c>
      <c r="G11" s="14">
        <f t="shared" si="1"/>
        <v>1920</v>
      </c>
      <c r="H11" s="14">
        <f t="shared" si="2"/>
        <v>2176</v>
      </c>
      <c r="I11" s="14">
        <f t="shared" si="3"/>
        <v>2240</v>
      </c>
      <c r="J11" s="14">
        <f t="shared" si="4"/>
        <v>320</v>
      </c>
      <c r="K11" s="15">
        <f t="shared" si="5"/>
        <v>348160</v>
      </c>
      <c r="L11" s="15">
        <f t="shared" si="6"/>
        <v>8704.0000000000073</v>
      </c>
      <c r="M11" s="15">
        <f t="shared" si="0"/>
        <v>58020.864000000009</v>
      </c>
      <c r="N11" s="15">
        <f t="shared" si="0"/>
        <v>116041.72800000002</v>
      </c>
    </row>
    <row r="12" spans="1:14">
      <c r="A12" s="3"/>
      <c r="B12" s="3"/>
      <c r="C12" s="3"/>
      <c r="D12" s="7"/>
      <c r="E12" s="7"/>
      <c r="F12" s="7"/>
      <c r="G12" s="7"/>
      <c r="H12" s="8"/>
      <c r="I12" s="8"/>
    </row>
    <row r="13" spans="1:14">
      <c r="A13" s="3"/>
      <c r="B13" s="3"/>
      <c r="C13" s="3"/>
      <c r="D13" s="7"/>
      <c r="E13" s="7"/>
      <c r="F13" s="7"/>
      <c r="G13" s="7"/>
      <c r="H13" s="8"/>
      <c r="I13" s="8"/>
    </row>
    <row r="14" spans="1:14">
      <c r="A14" s="3"/>
      <c r="B14" s="3"/>
      <c r="C14" s="3"/>
      <c r="D14" s="3"/>
      <c r="E14" s="3"/>
      <c r="F14" s="3"/>
      <c r="G14" s="3"/>
      <c r="H14" s="3"/>
      <c r="I14" s="3"/>
    </row>
    <row r="15" spans="1:14">
      <c r="A15" s="3"/>
      <c r="B15" s="3"/>
      <c r="C15" s="3"/>
      <c r="D15" s="3"/>
      <c r="E15" s="3"/>
      <c r="F15" s="20" t="s">
        <v>13</v>
      </c>
      <c r="G15" s="3" t="s">
        <v>15</v>
      </c>
      <c r="H15" s="3"/>
      <c r="I15" s="3"/>
    </row>
    <row r="16" spans="1:14">
      <c r="D16" s="5"/>
      <c r="E16" s="6"/>
      <c r="F16" s="21" t="s">
        <v>14</v>
      </c>
      <c r="G16" s="3" t="s">
        <v>15</v>
      </c>
      <c r="H16" s="4"/>
      <c r="I16" s="4"/>
    </row>
    <row r="17" spans="6:7">
      <c r="F17" s="21" t="s">
        <v>16</v>
      </c>
      <c r="G17" t="s">
        <v>17</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Sheet1 (2)</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Baptista</dc:creator>
  <cp:lastModifiedBy>Jose Baptista</cp:lastModifiedBy>
  <dcterms:created xsi:type="dcterms:W3CDTF">2010-04-21T02:05:07Z</dcterms:created>
  <dcterms:modified xsi:type="dcterms:W3CDTF">2010-04-26T04:11:06Z</dcterms:modified>
</cp:coreProperties>
</file>