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480" yWindow="45" windowWidth="11355" windowHeight="8445"/>
  </bookViews>
  <sheets>
    <sheet name="Model" sheetId="13" r:id="rId1"/>
    <sheet name="Diaper Options" sheetId="7" r:id="rId2"/>
    <sheet name="Girls WHO lb" sheetId="11" r:id="rId3"/>
    <sheet name="Boys WHO lb" sheetId="12" r:id="rId4"/>
    <sheet name="Girls WHO kg" sheetId="4" r:id="rId5"/>
    <sheet name="Boys WHO kg" sheetId="3" r:id="rId6"/>
  </sheets>
  <definedNames>
    <definedName name="solver_adj" localSheetId="0" hidden="1">Model!$E$13:$S$13</definedName>
    <definedName name="solver_cvg" localSheetId="0" hidden="1">0.0001</definedName>
    <definedName name="solver_drv" localSheetId="0" hidden="1">1</definedName>
    <definedName name="solver_eng" localSheetId="0" hidden="1">3</definedName>
    <definedName name="solver_est" localSheetId="0" hidden="1">1</definedName>
    <definedName name="solver_itr" localSheetId="0" hidden="1">10000000</definedName>
    <definedName name="solver_lhs1" localSheetId="0" hidden="1">Model!$D$22:$D$35</definedName>
    <definedName name="solver_lhs2" localSheetId="0" hidden="1">Model!$E$13:$S$13</definedName>
    <definedName name="solver_lhs3" localSheetId="0" hidden="1">Model!$E$13:$S$13</definedName>
    <definedName name="solver_lhs4" localSheetId="0" hidden="1">Model!$E$13:$S$13</definedName>
    <definedName name="solver_lhs5" localSheetId="0" hidden="1">Model!$E$19:$S$19</definedName>
    <definedName name="solver_lhs6" localSheetId="0" hidden="1">Model!$E$13:$L$13</definedName>
    <definedName name="solver_lin" localSheetId="0" hidden="1">1</definedName>
    <definedName name="solver_mip" localSheetId="0" hidden="1">2147483647</definedName>
    <definedName name="solver_mni" localSheetId="0" hidden="1">400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5</definedName>
    <definedName name="solver_nwt" localSheetId="0" hidden="1">1</definedName>
    <definedName name="solver_opt" localSheetId="0" hidden="1">Model!$C$12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el2" localSheetId="0" hidden="1">1</definedName>
    <definedName name="solver_rel3" localSheetId="0" hidden="1">4</definedName>
    <definedName name="solver_rel4" localSheetId="0" hidden="1">3</definedName>
    <definedName name="solver_rel5" localSheetId="0" hidden="1">3</definedName>
    <definedName name="solver_rel6" localSheetId="0" hidden="1">3</definedName>
    <definedName name="solver_rhs1" localSheetId="0" hidden="1">Model!$C$22:$C$35</definedName>
    <definedName name="solver_rhs2" localSheetId="0" hidden="1">50</definedName>
    <definedName name="solver_rhs3" localSheetId="0" hidden="1">integer</definedName>
    <definedName name="solver_rhs4" localSheetId="0" hidden="1">0</definedName>
    <definedName name="solver_rhs5" localSheetId="0" hidden="1">Model!$E$35:$S$35</definedName>
    <definedName name="solver_rhs6" localSheetId="0" hidden="1">0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20000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4315"/>
</workbook>
</file>

<file path=xl/calcChain.xml><?xml version="1.0" encoding="utf-8"?>
<calcChain xmlns="http://schemas.openxmlformats.org/spreadsheetml/2006/main">
  <c r="D13" i="13" l="1"/>
  <c r="J39" i="7"/>
  <c r="J49" i="7"/>
  <c r="J59" i="7"/>
  <c r="J70" i="7"/>
  <c r="J13" i="7"/>
  <c r="J25" i="7"/>
  <c r="J43" i="7"/>
  <c r="J53" i="7"/>
  <c r="J63" i="7"/>
  <c r="J74" i="7"/>
  <c r="J55" i="7"/>
  <c r="J65" i="7"/>
  <c r="J14" i="7"/>
  <c r="J45" i="7"/>
  <c r="J56" i="7"/>
  <c r="J66" i="7"/>
  <c r="J75" i="7"/>
  <c r="J54" i="7"/>
  <c r="J64" i="7"/>
  <c r="J3" i="7"/>
  <c r="J20" i="7"/>
  <c r="J9" i="7"/>
  <c r="J30" i="7"/>
  <c r="J35" i="7"/>
  <c r="J5" i="7"/>
  <c r="J21" i="7"/>
  <c r="J31" i="7"/>
  <c r="J36" i="7"/>
  <c r="J23" i="7"/>
  <c r="J10" i="7"/>
  <c r="J33" i="7"/>
  <c r="J37" i="7"/>
  <c r="J22" i="7"/>
  <c r="J32" i="7"/>
  <c r="J6" i="7"/>
  <c r="J19" i="7"/>
  <c r="J29" i="7"/>
  <c r="J7" i="7"/>
  <c r="A49" i="7"/>
  <c r="A59" i="7"/>
  <c r="A70" i="7"/>
  <c r="A13" i="7"/>
  <c r="A25" i="7"/>
  <c r="A43" i="7"/>
  <c r="A53" i="7"/>
  <c r="A63" i="7"/>
  <c r="A74" i="7"/>
  <c r="A55" i="7"/>
  <c r="A65" i="7"/>
  <c r="A14" i="7"/>
  <c r="A45" i="7"/>
  <c r="A56" i="7"/>
  <c r="A66" i="7"/>
  <c r="A75" i="7"/>
  <c r="A54" i="7"/>
  <c r="A64" i="7"/>
  <c r="A3" i="7"/>
  <c r="A20" i="7"/>
  <c r="A9" i="7"/>
  <c r="A30" i="7"/>
  <c r="A35" i="7"/>
  <c r="A5" i="7"/>
  <c r="A21" i="7"/>
  <c r="A31" i="7"/>
  <c r="A36" i="7"/>
  <c r="A23" i="7"/>
  <c r="A10" i="7"/>
  <c r="A33" i="7"/>
  <c r="A37" i="7"/>
  <c r="A22" i="7"/>
  <c r="A32" i="7"/>
  <c r="A6" i="7"/>
  <c r="A19" i="7"/>
  <c r="A29" i="7"/>
  <c r="A7" i="7"/>
  <c r="A39" i="7"/>
  <c r="A44" i="7"/>
  <c r="A69" i="7"/>
  <c r="A2" i="7"/>
  <c r="A18" i="7"/>
  <c r="A28" i="7"/>
  <c r="A40" i="7"/>
  <c r="A50" i="7"/>
  <c r="A60" i="7"/>
  <c r="A71" i="7"/>
  <c r="A38" i="7"/>
  <c r="A48" i="7"/>
  <c r="J44" i="7"/>
  <c r="J69" i="7"/>
  <c r="J2" i="7"/>
  <c r="J18" i="7"/>
  <c r="J28" i="7"/>
  <c r="J40" i="7"/>
  <c r="J50" i="7"/>
  <c r="J60" i="7"/>
  <c r="J71" i="7"/>
  <c r="J38" i="7"/>
  <c r="J48" i="7"/>
  <c r="I6" i="13" l="1"/>
  <c r="I2" i="13" l="1"/>
  <c r="B4" i="11" l="1"/>
  <c r="B5" i="11"/>
  <c r="B6" i="11"/>
  <c r="B7" i="11"/>
  <c r="B8" i="11"/>
  <c r="B9" i="11"/>
  <c r="B10" i="11"/>
  <c r="B11" i="11"/>
  <c r="B12" i="11"/>
  <c r="B13" i="11"/>
  <c r="B14" i="11"/>
  <c r="B15" i="11"/>
  <c r="B16" i="11"/>
  <c r="B17" i="11"/>
  <c r="B18" i="11"/>
  <c r="B19" i="11"/>
  <c r="B20" i="11"/>
  <c r="B21" i="11"/>
  <c r="B22" i="11"/>
  <c r="B23" i="11"/>
  <c r="B24" i="11"/>
  <c r="B25" i="11"/>
  <c r="B26" i="11"/>
  <c r="B27" i="11"/>
  <c r="B28" i="11"/>
  <c r="B29" i="11"/>
  <c r="B30" i="11"/>
  <c r="B31" i="11"/>
  <c r="B32" i="11"/>
  <c r="B33" i="11"/>
  <c r="B34" i="11"/>
  <c r="B35" i="11"/>
  <c r="B36" i="11"/>
  <c r="B37" i="11"/>
  <c r="B38" i="11"/>
  <c r="B39" i="11"/>
  <c r="B40" i="11"/>
  <c r="B41" i="11"/>
  <c r="B42" i="11"/>
  <c r="B43" i="11"/>
  <c r="B44" i="11"/>
  <c r="B45" i="11"/>
  <c r="B46" i="11"/>
  <c r="B47" i="11"/>
  <c r="B48" i="11"/>
  <c r="B49" i="11"/>
  <c r="B50" i="11"/>
  <c r="B51" i="11"/>
  <c r="B52" i="11"/>
  <c r="B53" i="11"/>
  <c r="B54" i="11"/>
  <c r="B55" i="11"/>
  <c r="B56" i="11"/>
  <c r="B57" i="11"/>
  <c r="B58" i="11"/>
  <c r="B59" i="11"/>
  <c r="B60" i="11"/>
  <c r="B61" i="11"/>
  <c r="B62" i="11"/>
  <c r="B2" i="12"/>
  <c r="B2" i="11"/>
  <c r="B3" i="11"/>
  <c r="I3" i="13" l="1"/>
  <c r="B1114" i="13" s="1"/>
  <c r="I31" i="12"/>
  <c r="H2" i="12"/>
  <c r="H3" i="12"/>
  <c r="H4" i="12"/>
  <c r="H5" i="12"/>
  <c r="H6" i="12"/>
  <c r="H7" i="12"/>
  <c r="H8" i="12"/>
  <c r="H9" i="12"/>
  <c r="H10" i="12"/>
  <c r="H11" i="12"/>
  <c r="H12" i="12"/>
  <c r="H13" i="12"/>
  <c r="H14" i="12"/>
  <c r="H15" i="12"/>
  <c r="B4" i="12"/>
  <c r="B5" i="12"/>
  <c r="B6" i="12"/>
  <c r="B7" i="12"/>
  <c r="B8" i="12"/>
  <c r="B9" i="12"/>
  <c r="B10" i="12"/>
  <c r="B11" i="12"/>
  <c r="B12" i="12"/>
  <c r="B13" i="12"/>
  <c r="B14" i="12"/>
  <c r="B15" i="12"/>
  <c r="B16" i="12"/>
  <c r="B17" i="12"/>
  <c r="B18" i="12"/>
  <c r="B19" i="12"/>
  <c r="B20" i="12"/>
  <c r="B21" i="12"/>
  <c r="B22" i="12"/>
  <c r="B23" i="12"/>
  <c r="B24" i="12"/>
  <c r="B25" i="12"/>
  <c r="B26" i="12"/>
  <c r="B27" i="12"/>
  <c r="B28" i="12"/>
  <c r="B29" i="12"/>
  <c r="B30" i="12"/>
  <c r="B31" i="12"/>
  <c r="B32" i="12"/>
  <c r="B33" i="12"/>
  <c r="B34" i="12"/>
  <c r="B35" i="12"/>
  <c r="B36" i="12"/>
  <c r="B37" i="12"/>
  <c r="B38" i="12"/>
  <c r="B39" i="12"/>
  <c r="B40" i="12"/>
  <c r="B41" i="12"/>
  <c r="B42" i="12"/>
  <c r="B43" i="12"/>
  <c r="B44" i="12"/>
  <c r="B45" i="12"/>
  <c r="B46" i="12"/>
  <c r="B47" i="12"/>
  <c r="B48" i="12"/>
  <c r="B49" i="12"/>
  <c r="B50" i="12"/>
  <c r="B51" i="12"/>
  <c r="B52" i="12"/>
  <c r="B53" i="12"/>
  <c r="B54" i="12"/>
  <c r="B55" i="12"/>
  <c r="B56" i="12"/>
  <c r="B57" i="12"/>
  <c r="B58" i="12"/>
  <c r="B59" i="12"/>
  <c r="B60" i="12"/>
  <c r="B61" i="12"/>
  <c r="B62" i="12"/>
  <c r="B3" i="12"/>
  <c r="A16" i="7"/>
  <c r="A46" i="7"/>
  <c r="A57" i="7"/>
  <c r="A67" i="7"/>
  <c r="A77" i="7"/>
  <c r="A15" i="7"/>
  <c r="A26" i="7"/>
  <c r="A47" i="7"/>
  <c r="A58" i="7"/>
  <c r="A68" i="7"/>
  <c r="A76" i="7"/>
  <c r="A27" i="7"/>
  <c r="A34" i="7"/>
  <c r="A17" i="7"/>
  <c r="A8" i="7"/>
  <c r="A12" i="7"/>
  <c r="A41" i="7"/>
  <c r="A51" i="7"/>
  <c r="A61" i="7"/>
  <c r="A73" i="7"/>
  <c r="A11" i="7"/>
  <c r="A24" i="7"/>
  <c r="A42" i="7"/>
  <c r="A52" i="7"/>
  <c r="A62" i="7"/>
  <c r="A72" i="7"/>
  <c r="A4" i="7"/>
  <c r="J72" i="7"/>
  <c r="J62" i="7"/>
  <c r="J52" i="7"/>
  <c r="J42" i="7"/>
  <c r="J24" i="7"/>
  <c r="J11" i="7"/>
  <c r="J41" i="7"/>
  <c r="J51" i="7"/>
  <c r="J61" i="7"/>
  <c r="J73" i="7"/>
  <c r="J12" i="7"/>
  <c r="J8" i="7"/>
  <c r="J17" i="7"/>
  <c r="J34" i="7"/>
  <c r="J27" i="7"/>
  <c r="J76" i="7"/>
  <c r="J68" i="7"/>
  <c r="J58" i="7"/>
  <c r="J47" i="7"/>
  <c r="J26" i="7"/>
  <c r="J15" i="7"/>
  <c r="J67" i="7"/>
  <c r="J77" i="7"/>
  <c r="J57" i="7"/>
  <c r="J46" i="7"/>
  <c r="J16" i="7"/>
  <c r="J4" i="7"/>
  <c r="C3" i="12"/>
  <c r="D3" i="12"/>
  <c r="E3" i="12"/>
  <c r="F3" i="12"/>
  <c r="G3" i="12"/>
  <c r="I3" i="12"/>
  <c r="J3" i="12"/>
  <c r="K3" i="12"/>
  <c r="L3" i="12"/>
  <c r="M3" i="12"/>
  <c r="C4" i="12"/>
  <c r="D4" i="12"/>
  <c r="E4" i="12"/>
  <c r="F4" i="12"/>
  <c r="G4" i="12"/>
  <c r="I4" i="12"/>
  <c r="J4" i="12"/>
  <c r="K4" i="12"/>
  <c r="L4" i="12"/>
  <c r="M4" i="12"/>
  <c r="C5" i="12"/>
  <c r="D5" i="12"/>
  <c r="E5" i="12"/>
  <c r="F5" i="12"/>
  <c r="G5" i="12"/>
  <c r="I5" i="12"/>
  <c r="J5" i="12"/>
  <c r="K5" i="12"/>
  <c r="L5" i="12"/>
  <c r="M5" i="12"/>
  <c r="C6" i="12"/>
  <c r="D6" i="12"/>
  <c r="E6" i="12"/>
  <c r="F6" i="12"/>
  <c r="G6" i="12"/>
  <c r="I6" i="12"/>
  <c r="J6" i="12"/>
  <c r="K6" i="12"/>
  <c r="L6" i="12"/>
  <c r="M6" i="12"/>
  <c r="C7" i="12"/>
  <c r="D7" i="12"/>
  <c r="E7" i="12"/>
  <c r="F7" i="12"/>
  <c r="G7" i="12"/>
  <c r="I7" i="12"/>
  <c r="J7" i="12"/>
  <c r="K7" i="12"/>
  <c r="L7" i="12"/>
  <c r="M7" i="12"/>
  <c r="C8" i="12"/>
  <c r="D8" i="12"/>
  <c r="E8" i="12"/>
  <c r="F8" i="12"/>
  <c r="G8" i="12"/>
  <c r="I8" i="12"/>
  <c r="J8" i="12"/>
  <c r="K8" i="12"/>
  <c r="L8" i="12"/>
  <c r="M8" i="12"/>
  <c r="C9" i="12"/>
  <c r="D9" i="12"/>
  <c r="E9" i="12"/>
  <c r="F9" i="12"/>
  <c r="G9" i="12"/>
  <c r="I9" i="12"/>
  <c r="J9" i="12"/>
  <c r="K9" i="12"/>
  <c r="L9" i="12"/>
  <c r="M9" i="12"/>
  <c r="C10" i="12"/>
  <c r="D10" i="12"/>
  <c r="E10" i="12"/>
  <c r="F10" i="12"/>
  <c r="G10" i="12"/>
  <c r="I10" i="12"/>
  <c r="J10" i="12"/>
  <c r="K10" i="12"/>
  <c r="L10" i="12"/>
  <c r="M10" i="12"/>
  <c r="C11" i="12"/>
  <c r="D11" i="12"/>
  <c r="E11" i="12"/>
  <c r="F11" i="12"/>
  <c r="G11" i="12"/>
  <c r="I11" i="12"/>
  <c r="J11" i="12"/>
  <c r="K11" i="12"/>
  <c r="L11" i="12"/>
  <c r="M11" i="12"/>
  <c r="C12" i="12"/>
  <c r="D12" i="12"/>
  <c r="E12" i="12"/>
  <c r="F12" i="12"/>
  <c r="G12" i="12"/>
  <c r="I12" i="12"/>
  <c r="J12" i="12"/>
  <c r="K12" i="12"/>
  <c r="L12" i="12"/>
  <c r="M12" i="12"/>
  <c r="C13" i="12"/>
  <c r="D13" i="12"/>
  <c r="E13" i="12"/>
  <c r="F13" i="12"/>
  <c r="G13" i="12"/>
  <c r="I13" i="12"/>
  <c r="J13" i="12"/>
  <c r="K13" i="12"/>
  <c r="L13" i="12"/>
  <c r="M13" i="12"/>
  <c r="C14" i="12"/>
  <c r="D14" i="12"/>
  <c r="E14" i="12"/>
  <c r="F14" i="12"/>
  <c r="G14" i="12"/>
  <c r="I14" i="12"/>
  <c r="J14" i="12"/>
  <c r="K14" i="12"/>
  <c r="L14" i="12"/>
  <c r="M14" i="12"/>
  <c r="C15" i="12"/>
  <c r="D15" i="12"/>
  <c r="E15" i="12"/>
  <c r="F15" i="12"/>
  <c r="G15" i="12"/>
  <c r="I15" i="12"/>
  <c r="J15" i="12"/>
  <c r="K15" i="12"/>
  <c r="L15" i="12"/>
  <c r="M15" i="12"/>
  <c r="C16" i="12"/>
  <c r="D16" i="12"/>
  <c r="E16" i="12"/>
  <c r="F16" i="12"/>
  <c r="G16" i="12"/>
  <c r="H16" i="12"/>
  <c r="I16" i="12"/>
  <c r="J16" i="12"/>
  <c r="K16" i="12"/>
  <c r="L16" i="12"/>
  <c r="M16" i="12"/>
  <c r="C17" i="12"/>
  <c r="D17" i="12"/>
  <c r="E17" i="12"/>
  <c r="F17" i="12"/>
  <c r="G17" i="12"/>
  <c r="H17" i="12"/>
  <c r="I17" i="12"/>
  <c r="J17" i="12"/>
  <c r="K17" i="12"/>
  <c r="L17" i="12"/>
  <c r="M17" i="12"/>
  <c r="C18" i="12"/>
  <c r="D18" i="12"/>
  <c r="E18" i="12"/>
  <c r="F18" i="12"/>
  <c r="G18" i="12"/>
  <c r="H18" i="12"/>
  <c r="I18" i="12"/>
  <c r="J18" i="12"/>
  <c r="K18" i="12"/>
  <c r="L18" i="12"/>
  <c r="M18" i="12"/>
  <c r="C19" i="12"/>
  <c r="D19" i="12"/>
  <c r="E19" i="12"/>
  <c r="F19" i="12"/>
  <c r="G19" i="12"/>
  <c r="H19" i="12"/>
  <c r="I19" i="12"/>
  <c r="J19" i="12"/>
  <c r="K19" i="12"/>
  <c r="L19" i="12"/>
  <c r="M19" i="12"/>
  <c r="C20" i="12"/>
  <c r="D20" i="12"/>
  <c r="E20" i="12"/>
  <c r="F20" i="12"/>
  <c r="G20" i="12"/>
  <c r="H20" i="12"/>
  <c r="I20" i="12"/>
  <c r="J20" i="12"/>
  <c r="K20" i="12"/>
  <c r="L20" i="12"/>
  <c r="M20" i="12"/>
  <c r="C21" i="12"/>
  <c r="D21" i="12"/>
  <c r="E21" i="12"/>
  <c r="F21" i="12"/>
  <c r="G21" i="12"/>
  <c r="H21" i="12"/>
  <c r="I21" i="12"/>
  <c r="J21" i="12"/>
  <c r="K21" i="12"/>
  <c r="L21" i="12"/>
  <c r="M21" i="12"/>
  <c r="C22" i="12"/>
  <c r="D22" i="12"/>
  <c r="E22" i="12"/>
  <c r="F22" i="12"/>
  <c r="G22" i="12"/>
  <c r="H22" i="12"/>
  <c r="I22" i="12"/>
  <c r="J22" i="12"/>
  <c r="K22" i="12"/>
  <c r="L22" i="12"/>
  <c r="M22" i="12"/>
  <c r="C23" i="12"/>
  <c r="D23" i="12"/>
  <c r="E23" i="12"/>
  <c r="F23" i="12"/>
  <c r="G23" i="12"/>
  <c r="H23" i="12"/>
  <c r="I23" i="12"/>
  <c r="J23" i="12"/>
  <c r="K23" i="12"/>
  <c r="L23" i="12"/>
  <c r="M23" i="12"/>
  <c r="C24" i="12"/>
  <c r="D24" i="12"/>
  <c r="E24" i="12"/>
  <c r="F24" i="12"/>
  <c r="G24" i="12"/>
  <c r="H24" i="12"/>
  <c r="I24" i="12"/>
  <c r="J24" i="12"/>
  <c r="K24" i="12"/>
  <c r="L24" i="12"/>
  <c r="M24" i="12"/>
  <c r="C25" i="12"/>
  <c r="D25" i="12"/>
  <c r="E25" i="12"/>
  <c r="F25" i="12"/>
  <c r="G25" i="12"/>
  <c r="H25" i="12"/>
  <c r="I25" i="12"/>
  <c r="J25" i="12"/>
  <c r="K25" i="12"/>
  <c r="L25" i="12"/>
  <c r="M25" i="12"/>
  <c r="C26" i="12"/>
  <c r="D26" i="12"/>
  <c r="E26" i="12"/>
  <c r="F26" i="12"/>
  <c r="G26" i="12"/>
  <c r="H26" i="12"/>
  <c r="I26" i="12"/>
  <c r="J26" i="12"/>
  <c r="K26" i="12"/>
  <c r="L26" i="12"/>
  <c r="M26" i="12"/>
  <c r="C27" i="12"/>
  <c r="D27" i="12"/>
  <c r="E27" i="12"/>
  <c r="F27" i="12"/>
  <c r="G27" i="12"/>
  <c r="H27" i="12"/>
  <c r="I27" i="12"/>
  <c r="J27" i="12"/>
  <c r="K27" i="12"/>
  <c r="L27" i="12"/>
  <c r="M27" i="12"/>
  <c r="C28" i="12"/>
  <c r="D28" i="12"/>
  <c r="E28" i="12"/>
  <c r="F28" i="12"/>
  <c r="G28" i="12"/>
  <c r="H28" i="12"/>
  <c r="I28" i="12"/>
  <c r="J28" i="12"/>
  <c r="K28" i="12"/>
  <c r="L28" i="12"/>
  <c r="M28" i="12"/>
  <c r="C29" i="12"/>
  <c r="D29" i="12"/>
  <c r="E29" i="12"/>
  <c r="F29" i="12"/>
  <c r="G29" i="12"/>
  <c r="H29" i="12"/>
  <c r="I29" i="12"/>
  <c r="J29" i="12"/>
  <c r="K29" i="12"/>
  <c r="L29" i="12"/>
  <c r="M29" i="12"/>
  <c r="C30" i="12"/>
  <c r="D30" i="12"/>
  <c r="E30" i="12"/>
  <c r="F30" i="12"/>
  <c r="G30" i="12"/>
  <c r="H30" i="12"/>
  <c r="I30" i="12"/>
  <c r="J30" i="12"/>
  <c r="K30" i="12"/>
  <c r="L30" i="12"/>
  <c r="M30" i="12"/>
  <c r="C31" i="12"/>
  <c r="D31" i="12"/>
  <c r="E31" i="12"/>
  <c r="F31" i="12"/>
  <c r="G31" i="12"/>
  <c r="H31" i="12"/>
  <c r="J31" i="12"/>
  <c r="K31" i="12"/>
  <c r="L31" i="12"/>
  <c r="M31" i="12"/>
  <c r="C32" i="12"/>
  <c r="D32" i="12"/>
  <c r="E32" i="12"/>
  <c r="F32" i="12"/>
  <c r="G32" i="12"/>
  <c r="H32" i="12"/>
  <c r="I32" i="12"/>
  <c r="J32" i="12"/>
  <c r="K32" i="12"/>
  <c r="L32" i="12"/>
  <c r="M32" i="12"/>
  <c r="C33" i="12"/>
  <c r="D33" i="12"/>
  <c r="E33" i="12"/>
  <c r="F33" i="12"/>
  <c r="G33" i="12"/>
  <c r="H33" i="12"/>
  <c r="I33" i="12"/>
  <c r="J33" i="12"/>
  <c r="K33" i="12"/>
  <c r="L33" i="12"/>
  <c r="M33" i="12"/>
  <c r="C34" i="12"/>
  <c r="D34" i="12"/>
  <c r="E34" i="12"/>
  <c r="F34" i="12"/>
  <c r="G34" i="12"/>
  <c r="H34" i="12"/>
  <c r="I34" i="12"/>
  <c r="J34" i="12"/>
  <c r="K34" i="12"/>
  <c r="L34" i="12"/>
  <c r="M34" i="12"/>
  <c r="C35" i="12"/>
  <c r="D35" i="12"/>
  <c r="E35" i="12"/>
  <c r="F35" i="12"/>
  <c r="G35" i="12"/>
  <c r="H35" i="12"/>
  <c r="I35" i="12"/>
  <c r="J35" i="12"/>
  <c r="K35" i="12"/>
  <c r="L35" i="12"/>
  <c r="M35" i="12"/>
  <c r="C36" i="12"/>
  <c r="D36" i="12"/>
  <c r="E36" i="12"/>
  <c r="F36" i="12"/>
  <c r="G36" i="12"/>
  <c r="H36" i="12"/>
  <c r="I36" i="12"/>
  <c r="J36" i="12"/>
  <c r="K36" i="12"/>
  <c r="L36" i="12"/>
  <c r="M36" i="12"/>
  <c r="C37" i="12"/>
  <c r="D37" i="12"/>
  <c r="E37" i="12"/>
  <c r="F37" i="12"/>
  <c r="G37" i="12"/>
  <c r="H37" i="12"/>
  <c r="I37" i="12"/>
  <c r="J37" i="12"/>
  <c r="K37" i="12"/>
  <c r="L37" i="12"/>
  <c r="M37" i="12"/>
  <c r="C38" i="12"/>
  <c r="D38" i="12"/>
  <c r="E38" i="12"/>
  <c r="F38" i="12"/>
  <c r="G38" i="12"/>
  <c r="H38" i="12"/>
  <c r="I38" i="12"/>
  <c r="J38" i="12"/>
  <c r="K38" i="12"/>
  <c r="L38" i="12"/>
  <c r="M38" i="12"/>
  <c r="C39" i="12"/>
  <c r="D39" i="12"/>
  <c r="E39" i="12"/>
  <c r="F39" i="12"/>
  <c r="G39" i="12"/>
  <c r="H39" i="12"/>
  <c r="I39" i="12"/>
  <c r="J39" i="12"/>
  <c r="K39" i="12"/>
  <c r="L39" i="12"/>
  <c r="M39" i="12"/>
  <c r="C40" i="12"/>
  <c r="D40" i="12"/>
  <c r="E40" i="12"/>
  <c r="F40" i="12"/>
  <c r="G40" i="12"/>
  <c r="H40" i="12"/>
  <c r="I40" i="12"/>
  <c r="J40" i="12"/>
  <c r="K40" i="12"/>
  <c r="L40" i="12"/>
  <c r="M40" i="12"/>
  <c r="C41" i="12"/>
  <c r="D41" i="12"/>
  <c r="E41" i="12"/>
  <c r="F41" i="12"/>
  <c r="G41" i="12"/>
  <c r="H41" i="12"/>
  <c r="I41" i="12"/>
  <c r="J41" i="12"/>
  <c r="K41" i="12"/>
  <c r="L41" i="12"/>
  <c r="M41" i="12"/>
  <c r="C42" i="12"/>
  <c r="D42" i="12"/>
  <c r="E42" i="12"/>
  <c r="F42" i="12"/>
  <c r="G42" i="12"/>
  <c r="H42" i="12"/>
  <c r="I42" i="12"/>
  <c r="J42" i="12"/>
  <c r="K42" i="12"/>
  <c r="L42" i="12"/>
  <c r="M42" i="12"/>
  <c r="C43" i="12"/>
  <c r="D43" i="12"/>
  <c r="E43" i="12"/>
  <c r="F43" i="12"/>
  <c r="G43" i="12"/>
  <c r="H43" i="12"/>
  <c r="I43" i="12"/>
  <c r="J43" i="12"/>
  <c r="K43" i="12"/>
  <c r="L43" i="12"/>
  <c r="M43" i="12"/>
  <c r="C44" i="12"/>
  <c r="D44" i="12"/>
  <c r="E44" i="12"/>
  <c r="F44" i="12"/>
  <c r="G44" i="12"/>
  <c r="H44" i="12"/>
  <c r="I44" i="12"/>
  <c r="J44" i="12"/>
  <c r="K44" i="12"/>
  <c r="L44" i="12"/>
  <c r="M44" i="12"/>
  <c r="C45" i="12"/>
  <c r="D45" i="12"/>
  <c r="E45" i="12"/>
  <c r="F45" i="12"/>
  <c r="G45" i="12"/>
  <c r="H45" i="12"/>
  <c r="I45" i="12"/>
  <c r="J45" i="12"/>
  <c r="K45" i="12"/>
  <c r="L45" i="12"/>
  <c r="M45" i="12"/>
  <c r="C46" i="12"/>
  <c r="D46" i="12"/>
  <c r="E46" i="12"/>
  <c r="F46" i="12"/>
  <c r="G46" i="12"/>
  <c r="H46" i="12"/>
  <c r="I46" i="12"/>
  <c r="J46" i="12"/>
  <c r="K46" i="12"/>
  <c r="L46" i="12"/>
  <c r="M46" i="12"/>
  <c r="C47" i="12"/>
  <c r="D47" i="12"/>
  <c r="E47" i="12"/>
  <c r="F47" i="12"/>
  <c r="G47" i="12"/>
  <c r="H47" i="12"/>
  <c r="I47" i="12"/>
  <c r="J47" i="12"/>
  <c r="K47" i="12"/>
  <c r="L47" i="12"/>
  <c r="M47" i="12"/>
  <c r="C48" i="12"/>
  <c r="D48" i="12"/>
  <c r="E48" i="12"/>
  <c r="F48" i="12"/>
  <c r="G48" i="12"/>
  <c r="H48" i="12"/>
  <c r="I48" i="12"/>
  <c r="J48" i="12"/>
  <c r="K48" i="12"/>
  <c r="L48" i="12"/>
  <c r="M48" i="12"/>
  <c r="C49" i="12"/>
  <c r="D49" i="12"/>
  <c r="E49" i="12"/>
  <c r="F49" i="12"/>
  <c r="G49" i="12"/>
  <c r="H49" i="12"/>
  <c r="I49" i="12"/>
  <c r="J49" i="12"/>
  <c r="K49" i="12"/>
  <c r="L49" i="12"/>
  <c r="M49" i="12"/>
  <c r="C50" i="12"/>
  <c r="D50" i="12"/>
  <c r="E50" i="12"/>
  <c r="F50" i="12"/>
  <c r="G50" i="12"/>
  <c r="H50" i="12"/>
  <c r="I50" i="12"/>
  <c r="J50" i="12"/>
  <c r="K50" i="12"/>
  <c r="L50" i="12"/>
  <c r="M50" i="12"/>
  <c r="C51" i="12"/>
  <c r="D51" i="12"/>
  <c r="E51" i="12"/>
  <c r="F51" i="12"/>
  <c r="G51" i="12"/>
  <c r="H51" i="12"/>
  <c r="I51" i="12"/>
  <c r="J51" i="12"/>
  <c r="K51" i="12"/>
  <c r="L51" i="12"/>
  <c r="M51" i="12"/>
  <c r="C52" i="12"/>
  <c r="D52" i="12"/>
  <c r="E52" i="12"/>
  <c r="F52" i="12"/>
  <c r="G52" i="12"/>
  <c r="H52" i="12"/>
  <c r="I52" i="12"/>
  <c r="J52" i="12"/>
  <c r="K52" i="12"/>
  <c r="L52" i="12"/>
  <c r="M52" i="12"/>
  <c r="C53" i="12"/>
  <c r="D53" i="12"/>
  <c r="E53" i="12"/>
  <c r="F53" i="12"/>
  <c r="G53" i="12"/>
  <c r="H53" i="12"/>
  <c r="I53" i="12"/>
  <c r="J53" i="12"/>
  <c r="K53" i="12"/>
  <c r="L53" i="12"/>
  <c r="M53" i="12"/>
  <c r="C54" i="12"/>
  <c r="D54" i="12"/>
  <c r="E54" i="12"/>
  <c r="F54" i="12"/>
  <c r="G54" i="12"/>
  <c r="H54" i="12"/>
  <c r="I54" i="12"/>
  <c r="J54" i="12"/>
  <c r="K54" i="12"/>
  <c r="L54" i="12"/>
  <c r="M54" i="12"/>
  <c r="C55" i="12"/>
  <c r="D55" i="12"/>
  <c r="E55" i="12"/>
  <c r="F55" i="12"/>
  <c r="G55" i="12"/>
  <c r="H55" i="12"/>
  <c r="I55" i="12"/>
  <c r="J55" i="12"/>
  <c r="K55" i="12"/>
  <c r="L55" i="12"/>
  <c r="M55" i="12"/>
  <c r="C56" i="12"/>
  <c r="D56" i="12"/>
  <c r="E56" i="12"/>
  <c r="F56" i="12"/>
  <c r="G56" i="12"/>
  <c r="H56" i="12"/>
  <c r="I56" i="12"/>
  <c r="J56" i="12"/>
  <c r="K56" i="12"/>
  <c r="L56" i="12"/>
  <c r="M56" i="12"/>
  <c r="C57" i="12"/>
  <c r="D57" i="12"/>
  <c r="E57" i="12"/>
  <c r="F57" i="12"/>
  <c r="G57" i="12"/>
  <c r="H57" i="12"/>
  <c r="I57" i="12"/>
  <c r="J57" i="12"/>
  <c r="K57" i="12"/>
  <c r="L57" i="12"/>
  <c r="M57" i="12"/>
  <c r="C58" i="12"/>
  <c r="D58" i="12"/>
  <c r="E58" i="12"/>
  <c r="F58" i="12"/>
  <c r="G58" i="12"/>
  <c r="H58" i="12"/>
  <c r="I58" i="12"/>
  <c r="J58" i="12"/>
  <c r="K58" i="12"/>
  <c r="L58" i="12"/>
  <c r="M58" i="12"/>
  <c r="C59" i="12"/>
  <c r="D59" i="12"/>
  <c r="E59" i="12"/>
  <c r="F59" i="12"/>
  <c r="G59" i="12"/>
  <c r="H59" i="12"/>
  <c r="I59" i="12"/>
  <c r="J59" i="12"/>
  <c r="K59" i="12"/>
  <c r="L59" i="12"/>
  <c r="M59" i="12"/>
  <c r="C60" i="12"/>
  <c r="D60" i="12"/>
  <c r="E60" i="12"/>
  <c r="F60" i="12"/>
  <c r="G60" i="12"/>
  <c r="H60" i="12"/>
  <c r="I60" i="12"/>
  <c r="J60" i="12"/>
  <c r="K60" i="12"/>
  <c r="L60" i="12"/>
  <c r="M60" i="12"/>
  <c r="C61" i="12"/>
  <c r="D61" i="12"/>
  <c r="E61" i="12"/>
  <c r="F61" i="12"/>
  <c r="G61" i="12"/>
  <c r="H61" i="12"/>
  <c r="I61" i="12"/>
  <c r="J61" i="12"/>
  <c r="K61" i="12"/>
  <c r="L61" i="12"/>
  <c r="M61" i="12"/>
  <c r="C62" i="12"/>
  <c r="D62" i="12"/>
  <c r="E62" i="12"/>
  <c r="F62" i="12"/>
  <c r="G62" i="12"/>
  <c r="H62" i="12"/>
  <c r="I62" i="12"/>
  <c r="J62" i="12"/>
  <c r="K62" i="12"/>
  <c r="L62" i="12"/>
  <c r="M62" i="12"/>
  <c r="D2" i="12"/>
  <c r="E2" i="12"/>
  <c r="F2" i="12"/>
  <c r="G2" i="12"/>
  <c r="I2" i="12"/>
  <c r="J2" i="12"/>
  <c r="K2" i="12"/>
  <c r="L2" i="12"/>
  <c r="M2" i="12"/>
  <c r="C2" i="12"/>
  <c r="C3" i="11"/>
  <c r="D3" i="11"/>
  <c r="E3" i="11"/>
  <c r="F3" i="11"/>
  <c r="G3" i="11"/>
  <c r="H3" i="11"/>
  <c r="I3" i="11"/>
  <c r="J3" i="11"/>
  <c r="K3" i="11"/>
  <c r="L3" i="11"/>
  <c r="M3" i="11"/>
  <c r="C4" i="11"/>
  <c r="D4" i="11"/>
  <c r="E4" i="11"/>
  <c r="F4" i="11"/>
  <c r="G4" i="11"/>
  <c r="H4" i="11"/>
  <c r="I4" i="11"/>
  <c r="J4" i="11"/>
  <c r="K4" i="11"/>
  <c r="L4" i="11"/>
  <c r="M4" i="11"/>
  <c r="C5" i="11"/>
  <c r="D5" i="11"/>
  <c r="E5" i="11"/>
  <c r="F5" i="11"/>
  <c r="G5" i="11"/>
  <c r="H5" i="11"/>
  <c r="I5" i="11"/>
  <c r="J5" i="11"/>
  <c r="K5" i="11"/>
  <c r="L5" i="11"/>
  <c r="M5" i="11"/>
  <c r="C6" i="11"/>
  <c r="D6" i="11"/>
  <c r="E6" i="11"/>
  <c r="F6" i="11"/>
  <c r="G6" i="11"/>
  <c r="H6" i="11"/>
  <c r="I6" i="11"/>
  <c r="J6" i="11"/>
  <c r="K6" i="11"/>
  <c r="L6" i="11"/>
  <c r="M6" i="11"/>
  <c r="C7" i="11"/>
  <c r="D7" i="11"/>
  <c r="E7" i="11"/>
  <c r="F7" i="11"/>
  <c r="G7" i="11"/>
  <c r="H7" i="11"/>
  <c r="I7" i="11"/>
  <c r="J7" i="11"/>
  <c r="K7" i="11"/>
  <c r="L7" i="11"/>
  <c r="M7" i="11"/>
  <c r="C8" i="11"/>
  <c r="D8" i="11"/>
  <c r="E8" i="11"/>
  <c r="F8" i="11"/>
  <c r="G8" i="11"/>
  <c r="H8" i="11"/>
  <c r="I8" i="11"/>
  <c r="J8" i="11"/>
  <c r="K8" i="11"/>
  <c r="L8" i="11"/>
  <c r="M8" i="11"/>
  <c r="C9" i="11"/>
  <c r="D9" i="11"/>
  <c r="E9" i="11"/>
  <c r="F9" i="11"/>
  <c r="G9" i="11"/>
  <c r="H9" i="11"/>
  <c r="I9" i="11"/>
  <c r="J9" i="11"/>
  <c r="K9" i="11"/>
  <c r="L9" i="11"/>
  <c r="M9" i="11"/>
  <c r="C10" i="11"/>
  <c r="D10" i="11"/>
  <c r="E10" i="11"/>
  <c r="F10" i="11"/>
  <c r="G10" i="11"/>
  <c r="H10" i="11"/>
  <c r="I10" i="11"/>
  <c r="J10" i="11"/>
  <c r="K10" i="11"/>
  <c r="L10" i="11"/>
  <c r="M10" i="11"/>
  <c r="C11" i="11"/>
  <c r="D11" i="11"/>
  <c r="E11" i="11"/>
  <c r="F11" i="11"/>
  <c r="G11" i="11"/>
  <c r="H11" i="11"/>
  <c r="I11" i="11"/>
  <c r="J11" i="11"/>
  <c r="K11" i="11"/>
  <c r="L11" i="11"/>
  <c r="M11" i="11"/>
  <c r="C12" i="11"/>
  <c r="D12" i="11"/>
  <c r="E12" i="11"/>
  <c r="F12" i="11"/>
  <c r="G12" i="11"/>
  <c r="H12" i="11"/>
  <c r="I12" i="11"/>
  <c r="J12" i="11"/>
  <c r="K12" i="11"/>
  <c r="L12" i="11"/>
  <c r="M12" i="11"/>
  <c r="C13" i="11"/>
  <c r="D13" i="11"/>
  <c r="E13" i="11"/>
  <c r="F13" i="11"/>
  <c r="G13" i="11"/>
  <c r="H13" i="11"/>
  <c r="I13" i="11"/>
  <c r="J13" i="11"/>
  <c r="K13" i="11"/>
  <c r="L13" i="11"/>
  <c r="M13" i="11"/>
  <c r="C14" i="11"/>
  <c r="D14" i="11"/>
  <c r="E14" i="11"/>
  <c r="F14" i="11"/>
  <c r="G14" i="11"/>
  <c r="H14" i="11"/>
  <c r="I14" i="11"/>
  <c r="J14" i="11"/>
  <c r="K14" i="11"/>
  <c r="L14" i="11"/>
  <c r="M14" i="11"/>
  <c r="C15" i="11"/>
  <c r="D15" i="11"/>
  <c r="E15" i="11"/>
  <c r="F15" i="11"/>
  <c r="G15" i="11"/>
  <c r="H15" i="11"/>
  <c r="I15" i="11"/>
  <c r="J15" i="11"/>
  <c r="K15" i="11"/>
  <c r="L15" i="11"/>
  <c r="M15" i="11"/>
  <c r="C16" i="11"/>
  <c r="D16" i="11"/>
  <c r="E16" i="11"/>
  <c r="F16" i="11"/>
  <c r="G16" i="11"/>
  <c r="H16" i="11"/>
  <c r="I16" i="11"/>
  <c r="J16" i="11"/>
  <c r="K16" i="11"/>
  <c r="L16" i="11"/>
  <c r="M16" i="11"/>
  <c r="C17" i="11"/>
  <c r="D17" i="11"/>
  <c r="E17" i="11"/>
  <c r="F17" i="11"/>
  <c r="G17" i="11"/>
  <c r="H17" i="11"/>
  <c r="I17" i="11"/>
  <c r="J17" i="11"/>
  <c r="K17" i="11"/>
  <c r="L17" i="11"/>
  <c r="M17" i="11"/>
  <c r="C18" i="11"/>
  <c r="D18" i="11"/>
  <c r="E18" i="11"/>
  <c r="F18" i="11"/>
  <c r="G18" i="11"/>
  <c r="H18" i="11"/>
  <c r="I18" i="11"/>
  <c r="J18" i="11"/>
  <c r="K18" i="11"/>
  <c r="L18" i="11"/>
  <c r="M18" i="11"/>
  <c r="C19" i="11"/>
  <c r="D19" i="11"/>
  <c r="E19" i="11"/>
  <c r="F19" i="11"/>
  <c r="G19" i="11"/>
  <c r="H19" i="11"/>
  <c r="I19" i="11"/>
  <c r="J19" i="11"/>
  <c r="K19" i="11"/>
  <c r="L19" i="11"/>
  <c r="M19" i="11"/>
  <c r="C20" i="11"/>
  <c r="D20" i="11"/>
  <c r="E20" i="11"/>
  <c r="F20" i="11"/>
  <c r="G20" i="11"/>
  <c r="H20" i="11"/>
  <c r="I20" i="11"/>
  <c r="J20" i="11"/>
  <c r="K20" i="11"/>
  <c r="L20" i="11"/>
  <c r="M20" i="11"/>
  <c r="C21" i="11"/>
  <c r="D21" i="11"/>
  <c r="E21" i="11"/>
  <c r="F21" i="11"/>
  <c r="G21" i="11"/>
  <c r="H21" i="11"/>
  <c r="I21" i="11"/>
  <c r="J21" i="11"/>
  <c r="K21" i="11"/>
  <c r="L21" i="11"/>
  <c r="M21" i="11"/>
  <c r="C22" i="11"/>
  <c r="D22" i="11"/>
  <c r="E22" i="11"/>
  <c r="F22" i="11"/>
  <c r="G22" i="11"/>
  <c r="H22" i="11"/>
  <c r="I22" i="11"/>
  <c r="J22" i="11"/>
  <c r="K22" i="11"/>
  <c r="L22" i="11"/>
  <c r="M22" i="11"/>
  <c r="C23" i="11"/>
  <c r="D23" i="11"/>
  <c r="E23" i="11"/>
  <c r="F23" i="11"/>
  <c r="G23" i="11"/>
  <c r="H23" i="11"/>
  <c r="I23" i="11"/>
  <c r="J23" i="11"/>
  <c r="K23" i="11"/>
  <c r="L23" i="11"/>
  <c r="M23" i="11"/>
  <c r="C24" i="11"/>
  <c r="D24" i="11"/>
  <c r="E24" i="11"/>
  <c r="F24" i="11"/>
  <c r="G24" i="11"/>
  <c r="H24" i="11"/>
  <c r="I24" i="11"/>
  <c r="J24" i="11"/>
  <c r="K24" i="11"/>
  <c r="L24" i="11"/>
  <c r="M24" i="11"/>
  <c r="C25" i="11"/>
  <c r="D25" i="11"/>
  <c r="E25" i="11"/>
  <c r="F25" i="11"/>
  <c r="G25" i="11"/>
  <c r="H25" i="11"/>
  <c r="I25" i="11"/>
  <c r="J25" i="11"/>
  <c r="K25" i="11"/>
  <c r="L25" i="11"/>
  <c r="M25" i="11"/>
  <c r="C26" i="11"/>
  <c r="D26" i="11"/>
  <c r="E26" i="11"/>
  <c r="F26" i="11"/>
  <c r="G26" i="11"/>
  <c r="H26" i="11"/>
  <c r="I26" i="11"/>
  <c r="J26" i="11"/>
  <c r="K26" i="11"/>
  <c r="L26" i="11"/>
  <c r="M26" i="11"/>
  <c r="C27" i="11"/>
  <c r="D27" i="11"/>
  <c r="E27" i="11"/>
  <c r="F27" i="11"/>
  <c r="G27" i="11"/>
  <c r="H27" i="11"/>
  <c r="I27" i="11"/>
  <c r="J27" i="11"/>
  <c r="K27" i="11"/>
  <c r="L27" i="11"/>
  <c r="M27" i="11"/>
  <c r="C28" i="11"/>
  <c r="D28" i="11"/>
  <c r="E28" i="11"/>
  <c r="F28" i="11"/>
  <c r="G28" i="11"/>
  <c r="H28" i="11"/>
  <c r="I28" i="11"/>
  <c r="J28" i="11"/>
  <c r="K28" i="11"/>
  <c r="L28" i="11"/>
  <c r="M28" i="11"/>
  <c r="C29" i="11"/>
  <c r="D29" i="11"/>
  <c r="E29" i="11"/>
  <c r="F29" i="11"/>
  <c r="G29" i="11"/>
  <c r="H29" i="11"/>
  <c r="I29" i="11"/>
  <c r="J29" i="11"/>
  <c r="K29" i="11"/>
  <c r="L29" i="11"/>
  <c r="M29" i="11"/>
  <c r="C30" i="11"/>
  <c r="D30" i="11"/>
  <c r="E30" i="11"/>
  <c r="F30" i="11"/>
  <c r="G30" i="11"/>
  <c r="H30" i="11"/>
  <c r="I30" i="11"/>
  <c r="J30" i="11"/>
  <c r="K30" i="11"/>
  <c r="L30" i="11"/>
  <c r="M30" i="11"/>
  <c r="C31" i="11"/>
  <c r="D31" i="11"/>
  <c r="E31" i="11"/>
  <c r="F31" i="11"/>
  <c r="G31" i="11"/>
  <c r="H31" i="11"/>
  <c r="I31" i="11"/>
  <c r="J31" i="11"/>
  <c r="K31" i="11"/>
  <c r="L31" i="11"/>
  <c r="M31" i="11"/>
  <c r="C32" i="11"/>
  <c r="D32" i="11"/>
  <c r="E32" i="11"/>
  <c r="F32" i="11"/>
  <c r="G32" i="11"/>
  <c r="H32" i="11"/>
  <c r="I32" i="11"/>
  <c r="J32" i="11"/>
  <c r="K32" i="11"/>
  <c r="L32" i="11"/>
  <c r="M32" i="11"/>
  <c r="C33" i="11"/>
  <c r="D33" i="11"/>
  <c r="E33" i="11"/>
  <c r="F33" i="11"/>
  <c r="G33" i="11"/>
  <c r="H33" i="11"/>
  <c r="I33" i="11"/>
  <c r="J33" i="11"/>
  <c r="K33" i="11"/>
  <c r="L33" i="11"/>
  <c r="M33" i="11"/>
  <c r="C34" i="11"/>
  <c r="D34" i="11"/>
  <c r="E34" i="11"/>
  <c r="F34" i="11"/>
  <c r="G34" i="11"/>
  <c r="H34" i="11"/>
  <c r="I34" i="11"/>
  <c r="J34" i="11"/>
  <c r="K34" i="11"/>
  <c r="L34" i="11"/>
  <c r="M34" i="11"/>
  <c r="C35" i="11"/>
  <c r="D35" i="11"/>
  <c r="E35" i="11"/>
  <c r="F35" i="11"/>
  <c r="G35" i="11"/>
  <c r="H35" i="11"/>
  <c r="I35" i="11"/>
  <c r="J35" i="11"/>
  <c r="K35" i="11"/>
  <c r="L35" i="11"/>
  <c r="M35" i="11"/>
  <c r="C36" i="11"/>
  <c r="D36" i="11"/>
  <c r="E36" i="11"/>
  <c r="F36" i="11"/>
  <c r="G36" i="11"/>
  <c r="H36" i="11"/>
  <c r="I36" i="11"/>
  <c r="J36" i="11"/>
  <c r="K36" i="11"/>
  <c r="L36" i="11"/>
  <c r="M36" i="11"/>
  <c r="C37" i="11"/>
  <c r="D37" i="11"/>
  <c r="E37" i="11"/>
  <c r="F37" i="11"/>
  <c r="G37" i="11"/>
  <c r="H37" i="11"/>
  <c r="I37" i="11"/>
  <c r="J37" i="11"/>
  <c r="K37" i="11"/>
  <c r="L37" i="11"/>
  <c r="M37" i="11"/>
  <c r="C38" i="11"/>
  <c r="D38" i="11"/>
  <c r="E38" i="11"/>
  <c r="F38" i="11"/>
  <c r="G38" i="11"/>
  <c r="H38" i="11"/>
  <c r="I38" i="11"/>
  <c r="J38" i="11"/>
  <c r="K38" i="11"/>
  <c r="L38" i="11"/>
  <c r="M38" i="11"/>
  <c r="C39" i="11"/>
  <c r="D39" i="11"/>
  <c r="E39" i="11"/>
  <c r="F39" i="11"/>
  <c r="G39" i="11"/>
  <c r="H39" i="11"/>
  <c r="I39" i="11"/>
  <c r="J39" i="11"/>
  <c r="K39" i="11"/>
  <c r="L39" i="11"/>
  <c r="M39" i="11"/>
  <c r="C40" i="11"/>
  <c r="D40" i="11"/>
  <c r="E40" i="11"/>
  <c r="F40" i="11"/>
  <c r="G40" i="11"/>
  <c r="H40" i="11"/>
  <c r="I40" i="11"/>
  <c r="J40" i="11"/>
  <c r="K40" i="11"/>
  <c r="L40" i="11"/>
  <c r="M40" i="11"/>
  <c r="C41" i="11"/>
  <c r="D41" i="11"/>
  <c r="E41" i="11"/>
  <c r="F41" i="11"/>
  <c r="G41" i="11"/>
  <c r="H41" i="11"/>
  <c r="I41" i="11"/>
  <c r="J41" i="11"/>
  <c r="K41" i="11"/>
  <c r="L41" i="11"/>
  <c r="M41" i="11"/>
  <c r="C42" i="11"/>
  <c r="D42" i="11"/>
  <c r="E42" i="11"/>
  <c r="F42" i="11"/>
  <c r="G42" i="11"/>
  <c r="H42" i="11"/>
  <c r="I42" i="11"/>
  <c r="J42" i="11"/>
  <c r="K42" i="11"/>
  <c r="L42" i="11"/>
  <c r="M42" i="11"/>
  <c r="C43" i="11"/>
  <c r="D43" i="11"/>
  <c r="E43" i="11"/>
  <c r="F43" i="11"/>
  <c r="G43" i="11"/>
  <c r="H43" i="11"/>
  <c r="I43" i="11"/>
  <c r="J43" i="11"/>
  <c r="K43" i="11"/>
  <c r="L43" i="11"/>
  <c r="M43" i="11"/>
  <c r="C44" i="11"/>
  <c r="D44" i="11"/>
  <c r="E44" i="11"/>
  <c r="F44" i="11"/>
  <c r="G44" i="11"/>
  <c r="H44" i="11"/>
  <c r="I44" i="11"/>
  <c r="J44" i="11"/>
  <c r="K44" i="11"/>
  <c r="L44" i="11"/>
  <c r="M44" i="11"/>
  <c r="C45" i="11"/>
  <c r="D45" i="11"/>
  <c r="E45" i="11"/>
  <c r="F45" i="11"/>
  <c r="G45" i="11"/>
  <c r="H45" i="11"/>
  <c r="I45" i="11"/>
  <c r="J45" i="11"/>
  <c r="K45" i="11"/>
  <c r="L45" i="11"/>
  <c r="M45" i="11"/>
  <c r="C46" i="11"/>
  <c r="D46" i="11"/>
  <c r="E46" i="11"/>
  <c r="F46" i="11"/>
  <c r="G46" i="11"/>
  <c r="H46" i="11"/>
  <c r="I46" i="11"/>
  <c r="J46" i="11"/>
  <c r="K46" i="11"/>
  <c r="L46" i="11"/>
  <c r="M46" i="11"/>
  <c r="C47" i="11"/>
  <c r="D47" i="11"/>
  <c r="E47" i="11"/>
  <c r="F47" i="11"/>
  <c r="G47" i="11"/>
  <c r="H47" i="11"/>
  <c r="I47" i="11"/>
  <c r="J47" i="11"/>
  <c r="K47" i="11"/>
  <c r="L47" i="11"/>
  <c r="M47" i="11"/>
  <c r="C48" i="11"/>
  <c r="D48" i="11"/>
  <c r="E48" i="11"/>
  <c r="F48" i="11"/>
  <c r="G48" i="11"/>
  <c r="H48" i="11"/>
  <c r="I48" i="11"/>
  <c r="J48" i="11"/>
  <c r="K48" i="11"/>
  <c r="L48" i="11"/>
  <c r="M48" i="11"/>
  <c r="C49" i="11"/>
  <c r="D49" i="11"/>
  <c r="E49" i="11"/>
  <c r="F49" i="11"/>
  <c r="G49" i="11"/>
  <c r="H49" i="11"/>
  <c r="I49" i="11"/>
  <c r="J49" i="11"/>
  <c r="K49" i="11"/>
  <c r="L49" i="11"/>
  <c r="M49" i="11"/>
  <c r="C50" i="11"/>
  <c r="D50" i="11"/>
  <c r="E50" i="11"/>
  <c r="F50" i="11"/>
  <c r="G50" i="11"/>
  <c r="H50" i="11"/>
  <c r="I50" i="11"/>
  <c r="J50" i="11"/>
  <c r="K50" i="11"/>
  <c r="L50" i="11"/>
  <c r="M50" i="11"/>
  <c r="C51" i="11"/>
  <c r="D51" i="11"/>
  <c r="E51" i="11"/>
  <c r="F51" i="11"/>
  <c r="G51" i="11"/>
  <c r="H51" i="11"/>
  <c r="I51" i="11"/>
  <c r="J51" i="11"/>
  <c r="K51" i="11"/>
  <c r="L51" i="11"/>
  <c r="M51" i="11"/>
  <c r="C52" i="11"/>
  <c r="D52" i="11"/>
  <c r="E52" i="11"/>
  <c r="F52" i="11"/>
  <c r="G52" i="11"/>
  <c r="H52" i="11"/>
  <c r="I52" i="11"/>
  <c r="J52" i="11"/>
  <c r="K52" i="11"/>
  <c r="L52" i="11"/>
  <c r="M52" i="11"/>
  <c r="C53" i="11"/>
  <c r="D53" i="11"/>
  <c r="E53" i="11"/>
  <c r="F53" i="11"/>
  <c r="G53" i="11"/>
  <c r="H53" i="11"/>
  <c r="I53" i="11"/>
  <c r="J53" i="11"/>
  <c r="K53" i="11"/>
  <c r="L53" i="11"/>
  <c r="M53" i="11"/>
  <c r="C54" i="11"/>
  <c r="D54" i="11"/>
  <c r="E54" i="11"/>
  <c r="F54" i="11"/>
  <c r="G54" i="11"/>
  <c r="H54" i="11"/>
  <c r="I54" i="11"/>
  <c r="J54" i="11"/>
  <c r="K54" i="11"/>
  <c r="L54" i="11"/>
  <c r="M54" i="11"/>
  <c r="C55" i="11"/>
  <c r="D55" i="11"/>
  <c r="E55" i="11"/>
  <c r="F55" i="11"/>
  <c r="G55" i="11"/>
  <c r="H55" i="11"/>
  <c r="I55" i="11"/>
  <c r="J55" i="11"/>
  <c r="K55" i="11"/>
  <c r="L55" i="11"/>
  <c r="M55" i="11"/>
  <c r="C56" i="11"/>
  <c r="D56" i="11"/>
  <c r="E56" i="11"/>
  <c r="F56" i="11"/>
  <c r="G56" i="11"/>
  <c r="H56" i="11"/>
  <c r="I56" i="11"/>
  <c r="J56" i="11"/>
  <c r="K56" i="11"/>
  <c r="L56" i="11"/>
  <c r="M56" i="11"/>
  <c r="C57" i="11"/>
  <c r="D57" i="11"/>
  <c r="E57" i="11"/>
  <c r="F57" i="11"/>
  <c r="G57" i="11"/>
  <c r="H57" i="11"/>
  <c r="I57" i="11"/>
  <c r="J57" i="11"/>
  <c r="K57" i="11"/>
  <c r="L57" i="11"/>
  <c r="M57" i="11"/>
  <c r="C58" i="11"/>
  <c r="D58" i="11"/>
  <c r="E58" i="11"/>
  <c r="F58" i="11"/>
  <c r="G58" i="11"/>
  <c r="H58" i="11"/>
  <c r="I58" i="11"/>
  <c r="J58" i="11"/>
  <c r="K58" i="11"/>
  <c r="L58" i="11"/>
  <c r="M58" i="11"/>
  <c r="C59" i="11"/>
  <c r="D59" i="11"/>
  <c r="E59" i="11"/>
  <c r="F59" i="11"/>
  <c r="G59" i="11"/>
  <c r="H59" i="11"/>
  <c r="I59" i="11"/>
  <c r="J59" i="11"/>
  <c r="K59" i="11"/>
  <c r="L59" i="11"/>
  <c r="M59" i="11"/>
  <c r="C60" i="11"/>
  <c r="D60" i="11"/>
  <c r="E60" i="11"/>
  <c r="F60" i="11"/>
  <c r="G60" i="11"/>
  <c r="H60" i="11"/>
  <c r="I60" i="11"/>
  <c r="J60" i="11"/>
  <c r="K60" i="11"/>
  <c r="L60" i="11"/>
  <c r="M60" i="11"/>
  <c r="C61" i="11"/>
  <c r="D61" i="11"/>
  <c r="E61" i="11"/>
  <c r="F61" i="11"/>
  <c r="G61" i="11"/>
  <c r="H61" i="11"/>
  <c r="I61" i="11"/>
  <c r="J61" i="11"/>
  <c r="K61" i="11"/>
  <c r="L61" i="11"/>
  <c r="M61" i="11"/>
  <c r="C62" i="11"/>
  <c r="D62" i="11"/>
  <c r="E62" i="11"/>
  <c r="F62" i="11"/>
  <c r="G62" i="11"/>
  <c r="H62" i="11"/>
  <c r="I62" i="11"/>
  <c r="J62" i="11"/>
  <c r="K62" i="11"/>
  <c r="L62" i="11"/>
  <c r="M62" i="11"/>
  <c r="D2" i="11"/>
  <c r="E2" i="11"/>
  <c r="F2" i="11"/>
  <c r="G2" i="11"/>
  <c r="H2" i="11"/>
  <c r="I2" i="11"/>
  <c r="J2" i="11"/>
  <c r="K2" i="11"/>
  <c r="L2" i="11"/>
  <c r="M2" i="11"/>
  <c r="C2" i="11"/>
  <c r="N14" i="13" l="1"/>
  <c r="P17" i="13"/>
  <c r="S16" i="13"/>
  <c r="O16" i="13"/>
  <c r="R15" i="13"/>
  <c r="R19" i="13" s="1"/>
  <c r="N15" i="13"/>
  <c r="N19" i="13" s="1"/>
  <c r="M14" i="13"/>
  <c r="M17" i="13"/>
  <c r="S15" i="13"/>
  <c r="S19" i="13" s="1"/>
  <c r="R14" i="13"/>
  <c r="R17" i="13"/>
  <c r="N17" i="13"/>
  <c r="Q16" i="13"/>
  <c r="M16" i="13"/>
  <c r="P15" i="13"/>
  <c r="P19" i="13" s="1"/>
  <c r="S14" i="13"/>
  <c r="O14" i="13"/>
  <c r="S17" i="13"/>
  <c r="O17" i="13"/>
  <c r="R16" i="13"/>
  <c r="N16" i="13"/>
  <c r="Q15" i="13"/>
  <c r="Q19" i="13" s="1"/>
  <c r="M15" i="13"/>
  <c r="M19" i="13" s="1"/>
  <c r="P14" i="13"/>
  <c r="Q14" i="13"/>
  <c r="Q17" i="13"/>
  <c r="P16" i="13"/>
  <c r="O15" i="13"/>
  <c r="O19" i="13" s="1"/>
  <c r="D1114" i="13"/>
  <c r="B376" i="13"/>
  <c r="C376" i="13" s="1"/>
  <c r="C1114" i="13"/>
  <c r="F376" i="13"/>
  <c r="B280" i="13"/>
  <c r="B408" i="13"/>
  <c r="B344" i="13"/>
  <c r="B216" i="13"/>
  <c r="B424" i="13"/>
  <c r="B392" i="13"/>
  <c r="B360" i="13"/>
  <c r="B312" i="13"/>
  <c r="B248" i="13"/>
  <c r="B156" i="13"/>
  <c r="B416" i="13"/>
  <c r="B400" i="13"/>
  <c r="B384" i="13"/>
  <c r="B368" i="13"/>
  <c r="B352" i="13"/>
  <c r="B328" i="13"/>
  <c r="B296" i="13"/>
  <c r="B264" i="13"/>
  <c r="B232" i="13"/>
  <c r="B188" i="13"/>
  <c r="B120" i="13"/>
  <c r="B336" i="13"/>
  <c r="B320" i="13"/>
  <c r="B304" i="13"/>
  <c r="B288" i="13"/>
  <c r="B272" i="13"/>
  <c r="B256" i="13"/>
  <c r="B240" i="13"/>
  <c r="B224" i="13"/>
  <c r="B204" i="13"/>
  <c r="B172" i="13"/>
  <c r="B140" i="13"/>
  <c r="B88" i="13"/>
  <c r="B52" i="13"/>
  <c r="B420" i="13"/>
  <c r="B412" i="13"/>
  <c r="B404" i="13"/>
  <c r="B396" i="13"/>
  <c r="B388" i="13"/>
  <c r="B380" i="13"/>
  <c r="B372" i="13"/>
  <c r="B364" i="13"/>
  <c r="B356" i="13"/>
  <c r="B348" i="13"/>
  <c r="B340" i="13"/>
  <c r="B332" i="13"/>
  <c r="B324" i="13"/>
  <c r="B316" i="13"/>
  <c r="B308" i="13"/>
  <c r="B300" i="13"/>
  <c r="B292" i="13"/>
  <c r="B284" i="13"/>
  <c r="B276" i="13"/>
  <c r="B268" i="13"/>
  <c r="B260" i="13"/>
  <c r="B252" i="13"/>
  <c r="B244" i="13"/>
  <c r="B236" i="13"/>
  <c r="B228" i="13"/>
  <c r="B220" i="13"/>
  <c r="B212" i="13"/>
  <c r="B196" i="13"/>
  <c r="B180" i="13"/>
  <c r="B164" i="13"/>
  <c r="B148" i="13"/>
  <c r="B132" i="13"/>
  <c r="B104" i="13"/>
  <c r="B72" i="13"/>
  <c r="B426" i="13"/>
  <c r="B422" i="13"/>
  <c r="B418" i="13"/>
  <c r="B414" i="13"/>
  <c r="B410" i="13"/>
  <c r="B406" i="13"/>
  <c r="B402" i="13"/>
  <c r="B398" i="13"/>
  <c r="B394" i="13"/>
  <c r="B390" i="13"/>
  <c r="B386" i="13"/>
  <c r="B382" i="13"/>
  <c r="B378" i="13"/>
  <c r="B374" i="13"/>
  <c r="B370" i="13"/>
  <c r="B366" i="13"/>
  <c r="B362" i="13"/>
  <c r="B358" i="13"/>
  <c r="B354" i="13"/>
  <c r="B350" i="13"/>
  <c r="B346" i="13"/>
  <c r="B342" i="13"/>
  <c r="B338" i="13"/>
  <c r="B334" i="13"/>
  <c r="B330" i="13"/>
  <c r="B326" i="13"/>
  <c r="B322" i="13"/>
  <c r="B318" i="13"/>
  <c r="B314" i="13"/>
  <c r="B310" i="13"/>
  <c r="B306" i="13"/>
  <c r="B302" i="13"/>
  <c r="B298" i="13"/>
  <c r="B294" i="13"/>
  <c r="B290" i="13"/>
  <c r="B286" i="13"/>
  <c r="B282" i="13"/>
  <c r="B278" i="13"/>
  <c r="B274" i="13"/>
  <c r="B270" i="13"/>
  <c r="B266" i="13"/>
  <c r="B262" i="13"/>
  <c r="B258" i="13"/>
  <c r="B254" i="13"/>
  <c r="B250" i="13"/>
  <c r="B246" i="13"/>
  <c r="B242" i="13"/>
  <c r="B238" i="13"/>
  <c r="B234" i="13"/>
  <c r="B230" i="13"/>
  <c r="B226" i="13"/>
  <c r="B222" i="13"/>
  <c r="B218" i="13"/>
  <c r="B214" i="13"/>
  <c r="B208" i="13"/>
  <c r="B200" i="13"/>
  <c r="B192" i="13"/>
  <c r="B184" i="13"/>
  <c r="B176" i="13"/>
  <c r="B168" i="13"/>
  <c r="B160" i="13"/>
  <c r="B152" i="13"/>
  <c r="B144" i="13"/>
  <c r="B136" i="13"/>
  <c r="B128" i="13"/>
  <c r="B112" i="13"/>
  <c r="B96" i="13"/>
  <c r="B80" i="13"/>
  <c r="B64" i="13"/>
  <c r="B50" i="13"/>
  <c r="B51" i="13"/>
  <c r="B425" i="13"/>
  <c r="B423" i="13"/>
  <c r="B421" i="13"/>
  <c r="B419" i="13"/>
  <c r="B417" i="13"/>
  <c r="B415" i="13"/>
  <c r="B413" i="13"/>
  <c r="B411" i="13"/>
  <c r="B409" i="13"/>
  <c r="B407" i="13"/>
  <c r="B405" i="13"/>
  <c r="B403" i="13"/>
  <c r="B401" i="13"/>
  <c r="B399" i="13"/>
  <c r="B397" i="13"/>
  <c r="B395" i="13"/>
  <c r="B393" i="13"/>
  <c r="B391" i="13"/>
  <c r="B389" i="13"/>
  <c r="B387" i="13"/>
  <c r="B385" i="13"/>
  <c r="B383" i="13"/>
  <c r="B381" i="13"/>
  <c r="B379" i="13"/>
  <c r="B377" i="13"/>
  <c r="B375" i="13"/>
  <c r="B373" i="13"/>
  <c r="B371" i="13"/>
  <c r="B369" i="13"/>
  <c r="B367" i="13"/>
  <c r="B365" i="13"/>
  <c r="B363" i="13"/>
  <c r="B361" i="13"/>
  <c r="B359" i="13"/>
  <c r="B357" i="13"/>
  <c r="B355" i="13"/>
  <c r="B353" i="13"/>
  <c r="B351" i="13"/>
  <c r="B349" i="13"/>
  <c r="B347" i="13"/>
  <c r="B345" i="13"/>
  <c r="B343" i="13"/>
  <c r="B341" i="13"/>
  <c r="B339" i="13"/>
  <c r="B337" i="13"/>
  <c r="B335" i="13"/>
  <c r="B333" i="13"/>
  <c r="B331" i="13"/>
  <c r="B329" i="13"/>
  <c r="B327" i="13"/>
  <c r="B325" i="13"/>
  <c r="B323" i="13"/>
  <c r="B321" i="13"/>
  <c r="B319" i="13"/>
  <c r="B317" i="13"/>
  <c r="B315" i="13"/>
  <c r="B313" i="13"/>
  <c r="B311" i="13"/>
  <c r="B309" i="13"/>
  <c r="B307" i="13"/>
  <c r="B305" i="13"/>
  <c r="B303" i="13"/>
  <c r="B301" i="13"/>
  <c r="B299" i="13"/>
  <c r="B297" i="13"/>
  <c r="B295" i="13"/>
  <c r="B293" i="13"/>
  <c r="B291" i="13"/>
  <c r="B289" i="13"/>
  <c r="B287" i="13"/>
  <c r="B285" i="13"/>
  <c r="B283" i="13"/>
  <c r="B281" i="13"/>
  <c r="B279" i="13"/>
  <c r="B277" i="13"/>
  <c r="B275" i="13"/>
  <c r="B273" i="13"/>
  <c r="B271" i="13"/>
  <c r="B269" i="13"/>
  <c r="B267" i="13"/>
  <c r="B265" i="13"/>
  <c r="B263" i="13"/>
  <c r="B261" i="13"/>
  <c r="B259" i="13"/>
  <c r="B257" i="13"/>
  <c r="B255" i="13"/>
  <c r="B253" i="13"/>
  <c r="B251" i="13"/>
  <c r="B249" i="13"/>
  <c r="B247" i="13"/>
  <c r="B245" i="13"/>
  <c r="B243" i="13"/>
  <c r="B241" i="13"/>
  <c r="B239" i="13"/>
  <c r="B237" i="13"/>
  <c r="B235" i="13"/>
  <c r="B233" i="13"/>
  <c r="B231" i="13"/>
  <c r="B229" i="13"/>
  <c r="B227" i="13"/>
  <c r="B225" i="13"/>
  <c r="B223" i="13"/>
  <c r="B221" i="13"/>
  <c r="B219" i="13"/>
  <c r="B217" i="13"/>
  <c r="B215" i="13"/>
  <c r="B213" i="13"/>
  <c r="B210" i="13"/>
  <c r="B206" i="13"/>
  <c r="B202" i="13"/>
  <c r="B198" i="13"/>
  <c r="B194" i="13"/>
  <c r="B190" i="13"/>
  <c r="B186" i="13"/>
  <c r="B182" i="13"/>
  <c r="B178" i="13"/>
  <c r="B174" i="13"/>
  <c r="B170" i="13"/>
  <c r="B166" i="13"/>
  <c r="B162" i="13"/>
  <c r="B158" i="13"/>
  <c r="B154" i="13"/>
  <c r="B150" i="13"/>
  <c r="B146" i="13"/>
  <c r="B142" i="13"/>
  <c r="B138" i="13"/>
  <c r="B134" i="13"/>
  <c r="B130" i="13"/>
  <c r="B124" i="13"/>
  <c r="B116" i="13"/>
  <c r="B108" i="13"/>
  <c r="B100" i="13"/>
  <c r="B92" i="13"/>
  <c r="B84" i="13"/>
  <c r="B76" i="13"/>
  <c r="B68" i="13"/>
  <c r="B60" i="13"/>
  <c r="B56" i="13"/>
  <c r="B53" i="13"/>
  <c r="B1135" i="13"/>
  <c r="B1136" i="13"/>
  <c r="B1137" i="13"/>
  <c r="B1138" i="13"/>
  <c r="B1139" i="13"/>
  <c r="B430" i="13"/>
  <c r="B431" i="13"/>
  <c r="B434" i="13"/>
  <c r="B435" i="13"/>
  <c r="B438" i="13"/>
  <c r="B439" i="13"/>
  <c r="B442" i="13"/>
  <c r="B443" i="13"/>
  <c r="B446" i="13"/>
  <c r="B447" i="13"/>
  <c r="B450" i="13"/>
  <c r="B451" i="13"/>
  <c r="B454" i="13"/>
  <c r="B455" i="13"/>
  <c r="B458" i="13"/>
  <c r="B459" i="13"/>
  <c r="B462" i="13"/>
  <c r="B463" i="13"/>
  <c r="B466" i="13"/>
  <c r="B467" i="13"/>
  <c r="B470" i="13"/>
  <c r="B471" i="13"/>
  <c r="B474" i="13"/>
  <c r="B475" i="13"/>
  <c r="B478" i="13"/>
  <c r="B479" i="13"/>
  <c r="B482" i="13"/>
  <c r="B483" i="13"/>
  <c r="B486" i="13"/>
  <c r="B487" i="13"/>
  <c r="B490" i="13"/>
  <c r="B491" i="13"/>
  <c r="B494" i="13"/>
  <c r="B495" i="13"/>
  <c r="B498" i="13"/>
  <c r="B499" i="13"/>
  <c r="B502" i="13"/>
  <c r="B503" i="13"/>
  <c r="B506" i="13"/>
  <c r="B507" i="13"/>
  <c r="B510" i="13"/>
  <c r="B511" i="13"/>
  <c r="B514" i="13"/>
  <c r="B515" i="13"/>
  <c r="B518" i="13"/>
  <c r="B519" i="13"/>
  <c r="B522" i="13"/>
  <c r="B523" i="13"/>
  <c r="B526" i="13"/>
  <c r="B527" i="13"/>
  <c r="B530" i="13"/>
  <c r="B531" i="13"/>
  <c r="B534" i="13"/>
  <c r="B535" i="13"/>
  <c r="B538" i="13"/>
  <c r="B539" i="13"/>
  <c r="B542" i="13"/>
  <c r="B543" i="13"/>
  <c r="B546" i="13"/>
  <c r="B547" i="13"/>
  <c r="B550" i="13"/>
  <c r="B551" i="13"/>
  <c r="B554" i="13"/>
  <c r="B555" i="13"/>
  <c r="B558" i="13"/>
  <c r="B559" i="13"/>
  <c r="B562" i="13"/>
  <c r="B563" i="13"/>
  <c r="B566" i="13"/>
  <c r="B567" i="13"/>
  <c r="B570" i="13"/>
  <c r="B571" i="13"/>
  <c r="B574" i="13"/>
  <c r="B575" i="13"/>
  <c r="B578" i="13"/>
  <c r="B579" i="13"/>
  <c r="B582" i="13"/>
  <c r="B583" i="13"/>
  <c r="B586" i="13"/>
  <c r="B587" i="13"/>
  <c r="B590" i="13"/>
  <c r="B591" i="13"/>
  <c r="B594" i="13"/>
  <c r="B595" i="13"/>
  <c r="B598" i="13"/>
  <c r="B599" i="13"/>
  <c r="B602" i="13"/>
  <c r="B603" i="13"/>
  <c r="B606" i="13"/>
  <c r="B607" i="13"/>
  <c r="B610" i="13"/>
  <c r="B611" i="13"/>
  <c r="B614" i="13"/>
  <c r="B615" i="13"/>
  <c r="B618" i="13"/>
  <c r="B619" i="13"/>
  <c r="B622" i="13"/>
  <c r="B623" i="13"/>
  <c r="B626" i="13"/>
  <c r="B627" i="13"/>
  <c r="B630" i="13"/>
  <c r="B631" i="13"/>
  <c r="B634" i="13"/>
  <c r="B635" i="13"/>
  <c r="B638" i="13"/>
  <c r="B639" i="13"/>
  <c r="B642" i="13"/>
  <c r="B643" i="13"/>
  <c r="B646" i="13"/>
  <c r="B647" i="13"/>
  <c r="B650" i="13"/>
  <c r="B651" i="13"/>
  <c r="B654" i="13"/>
  <c r="B655" i="13"/>
  <c r="B658" i="13"/>
  <c r="B659" i="13"/>
  <c r="B662" i="13"/>
  <c r="B663" i="13"/>
  <c r="B666" i="13"/>
  <c r="B667" i="13"/>
  <c r="B670" i="13"/>
  <c r="B671" i="13"/>
  <c r="B674" i="13"/>
  <c r="B675" i="13"/>
  <c r="B678" i="13"/>
  <c r="B679" i="13"/>
  <c r="B682" i="13"/>
  <c r="B683" i="13"/>
  <c r="B684" i="13"/>
  <c r="B685" i="13"/>
  <c r="B686" i="13"/>
  <c r="B687" i="13"/>
  <c r="B688" i="13"/>
  <c r="B689" i="13"/>
  <c r="B690" i="13"/>
  <c r="B691" i="13"/>
  <c r="B692" i="13"/>
  <c r="B693" i="13"/>
  <c r="B694" i="13"/>
  <c r="B695" i="13"/>
  <c r="B696" i="13"/>
  <c r="B697" i="13"/>
  <c r="B698" i="13"/>
  <c r="B699" i="13"/>
  <c r="B700" i="13"/>
  <c r="B701" i="13"/>
  <c r="B702" i="13"/>
  <c r="B703" i="13"/>
  <c r="B704" i="13"/>
  <c r="B705" i="13"/>
  <c r="B708" i="13"/>
  <c r="B709" i="13"/>
  <c r="B712" i="13"/>
  <c r="B713" i="13"/>
  <c r="B716" i="13"/>
  <c r="B717" i="13"/>
  <c r="B720" i="13"/>
  <c r="B721" i="13"/>
  <c r="B724" i="13"/>
  <c r="B725" i="13"/>
  <c r="B728" i="13"/>
  <c r="B1140" i="13"/>
  <c r="B1141" i="13"/>
  <c r="B1142" i="13"/>
  <c r="B1143" i="13"/>
  <c r="B1144" i="13"/>
  <c r="B1145" i="13"/>
  <c r="B1119" i="13"/>
  <c r="B1120" i="13"/>
  <c r="B1121" i="13"/>
  <c r="B1122" i="13"/>
  <c r="B1123" i="13"/>
  <c r="B1124" i="13"/>
  <c r="B1125" i="13"/>
  <c r="B1126" i="13"/>
  <c r="B1127" i="13"/>
  <c r="B1128" i="13"/>
  <c r="B1129" i="13"/>
  <c r="B1130" i="13"/>
  <c r="B1131" i="13"/>
  <c r="B1132" i="13"/>
  <c r="B1133" i="13"/>
  <c r="B1134" i="13"/>
  <c r="B427" i="13"/>
  <c r="B428" i="13"/>
  <c r="B429" i="13"/>
  <c r="B432" i="13"/>
  <c r="B433" i="13"/>
  <c r="B436" i="13"/>
  <c r="B437" i="13"/>
  <c r="B440" i="13"/>
  <c r="B441" i="13"/>
  <c r="B444" i="13"/>
  <c r="B445" i="13"/>
  <c r="B448" i="13"/>
  <c r="B449" i="13"/>
  <c r="B452" i="13"/>
  <c r="B453" i="13"/>
  <c r="B456" i="13"/>
  <c r="B457" i="13"/>
  <c r="B460" i="13"/>
  <c r="B461" i="13"/>
  <c r="B464" i="13"/>
  <c r="B465" i="13"/>
  <c r="B468" i="13"/>
  <c r="B469" i="13"/>
  <c r="B472" i="13"/>
  <c r="B473" i="13"/>
  <c r="B476" i="13"/>
  <c r="B477" i="13"/>
  <c r="B480" i="13"/>
  <c r="B481" i="13"/>
  <c r="B484" i="13"/>
  <c r="B485" i="13"/>
  <c r="B488" i="13"/>
  <c r="B489" i="13"/>
  <c r="B492" i="13"/>
  <c r="B493" i="13"/>
  <c r="B496" i="13"/>
  <c r="B497" i="13"/>
  <c r="B500" i="13"/>
  <c r="B501" i="13"/>
  <c r="B504" i="13"/>
  <c r="B505" i="13"/>
  <c r="B508" i="13"/>
  <c r="B509" i="13"/>
  <c r="B512" i="13"/>
  <c r="B513" i="13"/>
  <c r="B516" i="13"/>
  <c r="B517" i="13"/>
  <c r="B520" i="13"/>
  <c r="B521" i="13"/>
  <c r="B524" i="13"/>
  <c r="B525" i="13"/>
  <c r="B528" i="13"/>
  <c r="B529" i="13"/>
  <c r="B532" i="13"/>
  <c r="B533" i="13"/>
  <c r="B536" i="13"/>
  <c r="B537" i="13"/>
  <c r="B540" i="13"/>
  <c r="B541" i="13"/>
  <c r="B544" i="13"/>
  <c r="B545" i="13"/>
  <c r="B548" i="13"/>
  <c r="B549" i="13"/>
  <c r="B552" i="13"/>
  <c r="B553" i="13"/>
  <c r="B556" i="13"/>
  <c r="B557" i="13"/>
  <c r="B560" i="13"/>
  <c r="B561" i="13"/>
  <c r="B564" i="13"/>
  <c r="B565" i="13"/>
  <c r="B568" i="13"/>
  <c r="B569" i="13"/>
  <c r="B572" i="13"/>
  <c r="B573" i="13"/>
  <c r="B576" i="13"/>
  <c r="B577" i="13"/>
  <c r="B580" i="13"/>
  <c r="B581" i="13"/>
  <c r="B584" i="13"/>
  <c r="B585" i="13"/>
  <c r="B588" i="13"/>
  <c r="B589" i="13"/>
  <c r="B592" i="13"/>
  <c r="B593" i="13"/>
  <c r="B596" i="13"/>
  <c r="B597" i="13"/>
  <c r="B600" i="13"/>
  <c r="B601" i="13"/>
  <c r="B604" i="13"/>
  <c r="B605" i="13"/>
  <c r="B608" i="13"/>
  <c r="B609" i="13"/>
  <c r="B612" i="13"/>
  <c r="B613" i="13"/>
  <c r="B616" i="13"/>
  <c r="B617" i="13"/>
  <c r="B620" i="13"/>
  <c r="B621" i="13"/>
  <c r="B624" i="13"/>
  <c r="B625" i="13"/>
  <c r="B628" i="13"/>
  <c r="B629" i="13"/>
  <c r="B632" i="13"/>
  <c r="B633" i="13"/>
  <c r="B636" i="13"/>
  <c r="B637" i="13"/>
  <c r="B640" i="13"/>
  <c r="B641" i="13"/>
  <c r="B644" i="13"/>
  <c r="B645" i="13"/>
  <c r="B648" i="13"/>
  <c r="B649" i="13"/>
  <c r="B652" i="13"/>
  <c r="B653" i="13"/>
  <c r="B656" i="13"/>
  <c r="B657" i="13"/>
  <c r="B660" i="13"/>
  <c r="B661" i="13"/>
  <c r="B664" i="13"/>
  <c r="B665" i="13"/>
  <c r="B668" i="13"/>
  <c r="B669" i="13"/>
  <c r="B672" i="13"/>
  <c r="B673" i="13"/>
  <c r="B676" i="13"/>
  <c r="B677" i="13"/>
  <c r="B680" i="13"/>
  <c r="B681" i="13"/>
  <c r="B706" i="13"/>
  <c r="B707" i="13"/>
  <c r="B710" i="13"/>
  <c r="B711" i="13"/>
  <c r="B714" i="13"/>
  <c r="B715" i="13"/>
  <c r="B718" i="13"/>
  <c r="B722" i="13"/>
  <c r="B723" i="13"/>
  <c r="B730" i="13"/>
  <c r="B731" i="13"/>
  <c r="B734" i="13"/>
  <c r="B735" i="13"/>
  <c r="B738" i="13"/>
  <c r="B739" i="13"/>
  <c r="B742" i="13"/>
  <c r="B743" i="13"/>
  <c r="B746" i="13"/>
  <c r="B747" i="13"/>
  <c r="B750" i="13"/>
  <c r="B751" i="13"/>
  <c r="B754" i="13"/>
  <c r="B755" i="13"/>
  <c r="B758" i="13"/>
  <c r="B759" i="13"/>
  <c r="B762" i="13"/>
  <c r="B763" i="13"/>
  <c r="B766" i="13"/>
  <c r="B767" i="13"/>
  <c r="B770" i="13"/>
  <c r="B771" i="13"/>
  <c r="B774" i="13"/>
  <c r="B775" i="13"/>
  <c r="B778" i="13"/>
  <c r="B779" i="13"/>
  <c r="B782" i="13"/>
  <c r="B783" i="13"/>
  <c r="B786" i="13"/>
  <c r="B787" i="13"/>
  <c r="B790" i="13"/>
  <c r="B791" i="13"/>
  <c r="B794" i="13"/>
  <c r="B795" i="13"/>
  <c r="B798" i="13"/>
  <c r="B799" i="13"/>
  <c r="B802" i="13"/>
  <c r="B804" i="13"/>
  <c r="B806" i="13"/>
  <c r="B808" i="13"/>
  <c r="B810" i="13"/>
  <c r="B812" i="13"/>
  <c r="B814" i="13"/>
  <c r="B816" i="13"/>
  <c r="B818" i="13"/>
  <c r="B820" i="13"/>
  <c r="B822" i="13"/>
  <c r="B824" i="13"/>
  <c r="B825" i="13"/>
  <c r="B828" i="13"/>
  <c r="B829" i="13"/>
  <c r="B832" i="13"/>
  <c r="B833" i="13"/>
  <c r="B836" i="13"/>
  <c r="B837" i="13"/>
  <c r="B840" i="13"/>
  <c r="B841" i="13"/>
  <c r="B844" i="13"/>
  <c r="B845" i="13"/>
  <c r="B848" i="13"/>
  <c r="B849" i="13"/>
  <c r="B852" i="13"/>
  <c r="B853" i="13"/>
  <c r="B856" i="13"/>
  <c r="B857" i="13"/>
  <c r="B860" i="13"/>
  <c r="B861" i="13"/>
  <c r="B864" i="13"/>
  <c r="B865" i="13"/>
  <c r="B868" i="13"/>
  <c r="B869" i="13"/>
  <c r="B872" i="13"/>
  <c r="B873" i="13"/>
  <c r="B876" i="13"/>
  <c r="B877" i="13"/>
  <c r="B880" i="13"/>
  <c r="B881" i="13"/>
  <c r="B884" i="13"/>
  <c r="B885" i="13"/>
  <c r="B888" i="13"/>
  <c r="B889" i="13"/>
  <c r="B892" i="13"/>
  <c r="B893" i="13"/>
  <c r="B896" i="13"/>
  <c r="B897" i="13"/>
  <c r="B900" i="13"/>
  <c r="B901" i="13"/>
  <c r="B904" i="13"/>
  <c r="B905" i="13"/>
  <c r="B908" i="13"/>
  <c r="B909" i="13"/>
  <c r="B912" i="13"/>
  <c r="B913" i="13"/>
  <c r="B916" i="13"/>
  <c r="B917" i="13"/>
  <c r="B920" i="13"/>
  <c r="B921" i="13"/>
  <c r="B924" i="13"/>
  <c r="B925" i="13"/>
  <c r="B928" i="13"/>
  <c r="B929" i="13"/>
  <c r="B932" i="13"/>
  <c r="B933" i="13"/>
  <c r="B936" i="13"/>
  <c r="B937" i="13"/>
  <c r="B940" i="13"/>
  <c r="B941" i="13"/>
  <c r="B944" i="13"/>
  <c r="B945" i="13"/>
  <c r="B948" i="13"/>
  <c r="B949" i="13"/>
  <c r="B952" i="13"/>
  <c r="B953" i="13"/>
  <c r="B956" i="13"/>
  <c r="B957" i="13"/>
  <c r="B960" i="13"/>
  <c r="B961" i="13"/>
  <c r="B964" i="13"/>
  <c r="B965" i="13"/>
  <c r="B968" i="13"/>
  <c r="B969" i="13"/>
  <c r="B972" i="13"/>
  <c r="B973" i="13"/>
  <c r="B976" i="13"/>
  <c r="B977" i="13"/>
  <c r="B980" i="13"/>
  <c r="B981" i="13"/>
  <c r="B984" i="13"/>
  <c r="B985" i="13"/>
  <c r="B988" i="13"/>
  <c r="B989" i="13"/>
  <c r="B992" i="13"/>
  <c r="B993" i="13"/>
  <c r="B996" i="13"/>
  <c r="B997" i="13"/>
  <c r="B1000" i="13"/>
  <c r="B1001" i="13"/>
  <c r="B1004" i="13"/>
  <c r="B1005" i="13"/>
  <c r="B1008" i="13"/>
  <c r="B1009" i="13"/>
  <c r="B1012" i="13"/>
  <c r="B1013" i="13"/>
  <c r="B1016" i="13"/>
  <c r="B1017" i="13"/>
  <c r="B1020" i="13"/>
  <c r="B1021" i="13"/>
  <c r="B1024" i="13"/>
  <c r="B1025" i="13"/>
  <c r="B1028" i="13"/>
  <c r="B1029" i="13"/>
  <c r="B1032" i="13"/>
  <c r="B1033" i="13"/>
  <c r="B1036" i="13"/>
  <c r="B1037" i="13"/>
  <c r="B1040" i="13"/>
  <c r="B1041" i="13"/>
  <c r="B1044" i="13"/>
  <c r="B1045" i="13"/>
  <c r="B1048" i="13"/>
  <c r="B1049" i="13"/>
  <c r="B1052" i="13"/>
  <c r="B1053" i="13"/>
  <c r="B1056" i="13"/>
  <c r="B1057" i="13"/>
  <c r="B1060" i="13"/>
  <c r="B1061" i="13"/>
  <c r="B1064" i="13"/>
  <c r="B1065" i="13"/>
  <c r="B1068" i="13"/>
  <c r="B1069" i="13"/>
  <c r="B1070" i="13"/>
  <c r="B1071" i="13"/>
  <c r="B1072" i="13"/>
  <c r="B1073" i="13"/>
  <c r="B1074" i="13"/>
  <c r="B1075" i="13"/>
  <c r="B1076" i="13"/>
  <c r="B1077" i="13"/>
  <c r="B1078" i="13"/>
  <c r="B1079" i="13"/>
  <c r="B1080" i="13"/>
  <c r="B1081" i="13"/>
  <c r="B1082" i="13"/>
  <c r="B1083" i="13"/>
  <c r="B1084" i="13"/>
  <c r="B1085" i="13"/>
  <c r="B1086" i="13"/>
  <c r="B1087" i="13"/>
  <c r="B1088" i="13"/>
  <c r="B1089" i="13"/>
  <c r="B1090" i="13"/>
  <c r="B1093" i="13"/>
  <c r="B1094" i="13"/>
  <c r="B1097" i="13"/>
  <c r="B1098" i="13"/>
  <c r="B1101" i="13"/>
  <c r="B1102" i="13"/>
  <c r="B1105" i="13"/>
  <c r="B1106" i="13"/>
  <c r="B1109" i="13"/>
  <c r="B1110" i="13"/>
  <c r="B1113" i="13"/>
  <c r="B719" i="13"/>
  <c r="B726" i="13"/>
  <c r="B727" i="13"/>
  <c r="B729" i="13"/>
  <c r="B732" i="13"/>
  <c r="B733" i="13"/>
  <c r="B736" i="13"/>
  <c r="B737" i="13"/>
  <c r="B740" i="13"/>
  <c r="B741" i="13"/>
  <c r="B744" i="13"/>
  <c r="B745" i="13"/>
  <c r="B748" i="13"/>
  <c r="B749" i="13"/>
  <c r="B752" i="13"/>
  <c r="B753" i="13"/>
  <c r="B756" i="13"/>
  <c r="B757" i="13"/>
  <c r="B760" i="13"/>
  <c r="B761" i="13"/>
  <c r="B764" i="13"/>
  <c r="B765" i="13"/>
  <c r="B768" i="13"/>
  <c r="B769" i="13"/>
  <c r="B772" i="13"/>
  <c r="B773" i="13"/>
  <c r="B776" i="13"/>
  <c r="B777" i="13"/>
  <c r="B780" i="13"/>
  <c r="B781" i="13"/>
  <c r="B784" i="13"/>
  <c r="B785" i="13"/>
  <c r="B788" i="13"/>
  <c r="B789" i="13"/>
  <c r="B792" i="13"/>
  <c r="B793" i="13"/>
  <c r="B796" i="13"/>
  <c r="B797" i="13"/>
  <c r="B800" i="13"/>
  <c r="B801" i="13"/>
  <c r="B803" i="13"/>
  <c r="B805" i="13"/>
  <c r="B807" i="13"/>
  <c r="B809" i="13"/>
  <c r="B811" i="13"/>
  <c r="B813" i="13"/>
  <c r="B815" i="13"/>
  <c r="B817" i="13"/>
  <c r="B819" i="13"/>
  <c r="B821" i="13"/>
  <c r="B823" i="13"/>
  <c r="B826" i="13"/>
  <c r="B827" i="13"/>
  <c r="B830" i="13"/>
  <c r="B831" i="13"/>
  <c r="B834" i="13"/>
  <c r="B835" i="13"/>
  <c r="B838" i="13"/>
  <c r="B839" i="13"/>
  <c r="B842" i="13"/>
  <c r="B843" i="13"/>
  <c r="B846" i="13"/>
  <c r="B847" i="13"/>
  <c r="B850" i="13"/>
  <c r="B851" i="13"/>
  <c r="B854" i="13"/>
  <c r="B855" i="13"/>
  <c r="B858" i="13"/>
  <c r="B859" i="13"/>
  <c r="B862" i="13"/>
  <c r="B863" i="13"/>
  <c r="B866" i="13"/>
  <c r="B867" i="13"/>
  <c r="B870" i="13"/>
  <c r="B871" i="13"/>
  <c r="B874" i="13"/>
  <c r="B875" i="13"/>
  <c r="B878" i="13"/>
  <c r="B879" i="13"/>
  <c r="B882" i="13"/>
  <c r="B883" i="13"/>
  <c r="B886" i="13"/>
  <c r="B887" i="13"/>
  <c r="B890" i="13"/>
  <c r="B891" i="13"/>
  <c r="B894" i="13"/>
  <c r="B895" i="13"/>
  <c r="B898" i="13"/>
  <c r="B899" i="13"/>
  <c r="B902" i="13"/>
  <c r="B903" i="13"/>
  <c r="B906" i="13"/>
  <c r="B907" i="13"/>
  <c r="B910" i="13"/>
  <c r="B911" i="13"/>
  <c r="B914" i="13"/>
  <c r="B915" i="13"/>
  <c r="B918" i="13"/>
  <c r="B919" i="13"/>
  <c r="B922" i="13"/>
  <c r="B923" i="13"/>
  <c r="B926" i="13"/>
  <c r="B927" i="13"/>
  <c r="B930" i="13"/>
  <c r="B931" i="13"/>
  <c r="B934" i="13"/>
  <c r="B935" i="13"/>
  <c r="B938" i="13"/>
  <c r="B939" i="13"/>
  <c r="B942" i="13"/>
  <c r="B943" i="13"/>
  <c r="B946" i="13"/>
  <c r="B947" i="13"/>
  <c r="B950" i="13"/>
  <c r="B951" i="13"/>
  <c r="B954" i="13"/>
  <c r="B955" i="13"/>
  <c r="B958" i="13"/>
  <c r="B959" i="13"/>
  <c r="B962" i="13"/>
  <c r="B963" i="13"/>
  <c r="B966" i="13"/>
  <c r="B967" i="13"/>
  <c r="B970" i="13"/>
  <c r="B971" i="13"/>
  <c r="B974" i="13"/>
  <c r="B975" i="13"/>
  <c r="B978" i="13"/>
  <c r="B979" i="13"/>
  <c r="B982" i="13"/>
  <c r="B983" i="13"/>
  <c r="B986" i="13"/>
  <c r="B987" i="13"/>
  <c r="B990" i="13"/>
  <c r="B991" i="13"/>
  <c r="B994" i="13"/>
  <c r="B995" i="13"/>
  <c r="B998" i="13"/>
  <c r="B999" i="13"/>
  <c r="B1002" i="13"/>
  <c r="B1003" i="13"/>
  <c r="B1006" i="13"/>
  <c r="B1007" i="13"/>
  <c r="B1010" i="13"/>
  <c r="B1011" i="13"/>
  <c r="B1014" i="13"/>
  <c r="B1015" i="13"/>
  <c r="B1018" i="13"/>
  <c r="B1019" i="13"/>
  <c r="B1022" i="13"/>
  <c r="B1023" i="13"/>
  <c r="B1026" i="13"/>
  <c r="B1027" i="13"/>
  <c r="B1030" i="13"/>
  <c r="B1031" i="13"/>
  <c r="B1034" i="13"/>
  <c r="B1035" i="13"/>
  <c r="B1038" i="13"/>
  <c r="B1039" i="13"/>
  <c r="B1042" i="13"/>
  <c r="B1043" i="13"/>
  <c r="B1046" i="13"/>
  <c r="B1047" i="13"/>
  <c r="B1050" i="13"/>
  <c r="B1051" i="13"/>
  <c r="B1054" i="13"/>
  <c r="B1055" i="13"/>
  <c r="B1058" i="13"/>
  <c r="B1059" i="13"/>
  <c r="B1062" i="13"/>
  <c r="B1063" i="13"/>
  <c r="B1066" i="13"/>
  <c r="B1067" i="13"/>
  <c r="B1091" i="13"/>
  <c r="B1092" i="13"/>
  <c r="B1095" i="13"/>
  <c r="B1096" i="13"/>
  <c r="B1099" i="13"/>
  <c r="B1100" i="13"/>
  <c r="B1103" i="13"/>
  <c r="B1104" i="13"/>
  <c r="B1107" i="13"/>
  <c r="B1108" i="13"/>
  <c r="B1111" i="13"/>
  <c r="B1112" i="13"/>
  <c r="B1115" i="13"/>
  <c r="B1116" i="13"/>
  <c r="B54" i="13"/>
  <c r="B58" i="13"/>
  <c r="B62" i="13"/>
  <c r="B66" i="13"/>
  <c r="B70" i="13"/>
  <c r="B74" i="13"/>
  <c r="B78" i="13"/>
  <c r="B82" i="13"/>
  <c r="B86" i="13"/>
  <c r="B90" i="13"/>
  <c r="B94" i="13"/>
  <c r="B98" i="13"/>
  <c r="B102" i="13"/>
  <c r="B106" i="13"/>
  <c r="B110" i="13"/>
  <c r="B114" i="13"/>
  <c r="B118" i="13"/>
  <c r="B122" i="13"/>
  <c r="B126" i="13"/>
  <c r="B1118" i="13"/>
  <c r="B1117" i="13"/>
  <c r="F1114" i="13"/>
  <c r="B211" i="13"/>
  <c r="B209" i="13"/>
  <c r="B207" i="13"/>
  <c r="B205" i="13"/>
  <c r="B203" i="13"/>
  <c r="B201" i="13"/>
  <c r="B199" i="13"/>
  <c r="B197" i="13"/>
  <c r="B195" i="13"/>
  <c r="B193" i="13"/>
  <c r="B191" i="13"/>
  <c r="B189" i="13"/>
  <c r="B187" i="13"/>
  <c r="B185" i="13"/>
  <c r="B183" i="13"/>
  <c r="B181" i="13"/>
  <c r="B179" i="13"/>
  <c r="B177" i="13"/>
  <c r="B175" i="13"/>
  <c r="B173" i="13"/>
  <c r="B171" i="13"/>
  <c r="B169" i="13"/>
  <c r="B167" i="13"/>
  <c r="B165" i="13"/>
  <c r="B163" i="13"/>
  <c r="B161" i="13"/>
  <c r="B159" i="13"/>
  <c r="B157" i="13"/>
  <c r="B155" i="13"/>
  <c r="B153" i="13"/>
  <c r="B151" i="13"/>
  <c r="B149" i="13"/>
  <c r="B147" i="13"/>
  <c r="B145" i="13"/>
  <c r="B143" i="13"/>
  <c r="B141" i="13"/>
  <c r="B139" i="13"/>
  <c r="B137" i="13"/>
  <c r="B135" i="13"/>
  <c r="B133" i="13"/>
  <c r="B131" i="13"/>
  <c r="B129" i="13"/>
  <c r="B127" i="13"/>
  <c r="B125" i="13"/>
  <c r="B123" i="13"/>
  <c r="B121" i="13"/>
  <c r="B119" i="13"/>
  <c r="B117" i="13"/>
  <c r="B115" i="13"/>
  <c r="B113" i="13"/>
  <c r="B111" i="13"/>
  <c r="B109" i="13"/>
  <c r="B107" i="13"/>
  <c r="B105" i="13"/>
  <c r="B103" i="13"/>
  <c r="B101" i="13"/>
  <c r="B99" i="13"/>
  <c r="B97" i="13"/>
  <c r="B95" i="13"/>
  <c r="B93" i="13"/>
  <c r="B91" i="13"/>
  <c r="B89" i="13"/>
  <c r="B87" i="13"/>
  <c r="B85" i="13"/>
  <c r="B83" i="13"/>
  <c r="B81" i="13"/>
  <c r="B79" i="13"/>
  <c r="B77" i="13"/>
  <c r="B75" i="13"/>
  <c r="B73" i="13"/>
  <c r="B71" i="13"/>
  <c r="B69" i="13"/>
  <c r="B67" i="13"/>
  <c r="B65" i="13"/>
  <c r="B63" i="13"/>
  <c r="B61" i="13"/>
  <c r="B59" i="13"/>
  <c r="B57" i="13"/>
  <c r="B55" i="13"/>
  <c r="Q18" i="13" l="1"/>
  <c r="O18" i="13"/>
  <c r="N18" i="13"/>
  <c r="M18" i="13"/>
  <c r="P18" i="13"/>
  <c r="S18" i="13"/>
  <c r="R18" i="13"/>
  <c r="D376" i="13"/>
  <c r="E376" i="13" s="1"/>
  <c r="H376" i="13" s="1"/>
  <c r="F59" i="13"/>
  <c r="C59" i="13"/>
  <c r="D59" i="13"/>
  <c r="C67" i="13"/>
  <c r="D67" i="13"/>
  <c r="C75" i="13"/>
  <c r="D75" i="13"/>
  <c r="C83" i="13"/>
  <c r="D83" i="13"/>
  <c r="C87" i="13"/>
  <c r="D87" i="13"/>
  <c r="C91" i="13"/>
  <c r="D91" i="13"/>
  <c r="C95" i="13"/>
  <c r="D95" i="13"/>
  <c r="C99" i="13"/>
  <c r="D99" i="13"/>
  <c r="C103" i="13"/>
  <c r="D103" i="13"/>
  <c r="C107" i="13"/>
  <c r="D107" i="13"/>
  <c r="C111" i="13"/>
  <c r="D111" i="13"/>
  <c r="C115" i="13"/>
  <c r="D115" i="13"/>
  <c r="C119" i="13"/>
  <c r="D119" i="13"/>
  <c r="C123" i="13"/>
  <c r="D123" i="13"/>
  <c r="C127" i="13"/>
  <c r="D127" i="13"/>
  <c r="C131" i="13"/>
  <c r="D131" i="13"/>
  <c r="C135" i="13"/>
  <c r="D135" i="13"/>
  <c r="C139" i="13"/>
  <c r="D139" i="13"/>
  <c r="C143" i="13"/>
  <c r="D143" i="13"/>
  <c r="F147" i="13"/>
  <c r="C147" i="13"/>
  <c r="D147" i="13"/>
  <c r="F151" i="13"/>
  <c r="C151" i="13"/>
  <c r="D151" i="13"/>
  <c r="F155" i="13"/>
  <c r="C155" i="13"/>
  <c r="D155" i="13"/>
  <c r="F159" i="13"/>
  <c r="C159" i="13"/>
  <c r="D159" i="13"/>
  <c r="F163" i="13"/>
  <c r="C163" i="13"/>
  <c r="D163" i="13"/>
  <c r="F167" i="13"/>
  <c r="C167" i="13"/>
  <c r="D167" i="13"/>
  <c r="F171" i="13"/>
  <c r="C171" i="13"/>
  <c r="D171" i="13"/>
  <c r="F175" i="13"/>
  <c r="C175" i="13"/>
  <c r="D175" i="13"/>
  <c r="F179" i="13"/>
  <c r="C179" i="13"/>
  <c r="D179" i="13"/>
  <c r="F183" i="13"/>
  <c r="C183" i="13"/>
  <c r="D183" i="13"/>
  <c r="F187" i="13"/>
  <c r="C187" i="13"/>
  <c r="D187" i="13"/>
  <c r="F191" i="13"/>
  <c r="C191" i="13"/>
  <c r="D191" i="13"/>
  <c r="F195" i="13"/>
  <c r="C195" i="13"/>
  <c r="D195" i="13"/>
  <c r="F199" i="13"/>
  <c r="C199" i="13"/>
  <c r="D199" i="13"/>
  <c r="F203" i="13"/>
  <c r="C203" i="13"/>
  <c r="D203" i="13"/>
  <c r="F207" i="13"/>
  <c r="C207" i="13"/>
  <c r="D207" i="13"/>
  <c r="F211" i="13"/>
  <c r="C211" i="13"/>
  <c r="D211" i="13"/>
  <c r="D1118" i="13"/>
  <c r="C1118" i="13"/>
  <c r="D122" i="13"/>
  <c r="C122" i="13"/>
  <c r="D114" i="13"/>
  <c r="C114" i="13"/>
  <c r="D106" i="13"/>
  <c r="C106" i="13"/>
  <c r="D98" i="13"/>
  <c r="C98" i="13"/>
  <c r="D90" i="13"/>
  <c r="C90" i="13"/>
  <c r="D82" i="13"/>
  <c r="C82" i="13"/>
  <c r="D74" i="13"/>
  <c r="C74" i="13"/>
  <c r="D66" i="13"/>
  <c r="C66" i="13"/>
  <c r="F58" i="13"/>
  <c r="D58" i="13"/>
  <c r="C58" i="13"/>
  <c r="D1116" i="13"/>
  <c r="C1116" i="13"/>
  <c r="D1112" i="13"/>
  <c r="C1112" i="13"/>
  <c r="D1108" i="13"/>
  <c r="C1108" i="13"/>
  <c r="D1104" i="13"/>
  <c r="C1104" i="13"/>
  <c r="E1104" i="13" s="1"/>
  <c r="H1104" i="13" s="1"/>
  <c r="D1100" i="13"/>
  <c r="C1100" i="13"/>
  <c r="E1100" i="13" s="1"/>
  <c r="H1100" i="13" s="1"/>
  <c r="D1096" i="13"/>
  <c r="C1096" i="13"/>
  <c r="E1096" i="13" s="1"/>
  <c r="H1096" i="13" s="1"/>
  <c r="D1092" i="13"/>
  <c r="C1092" i="13"/>
  <c r="E1092" i="13" s="1"/>
  <c r="H1092" i="13" s="1"/>
  <c r="F1067" i="13"/>
  <c r="C1067" i="13"/>
  <c r="E1067" i="13" s="1"/>
  <c r="H1067" i="13" s="1"/>
  <c r="D1067" i="13"/>
  <c r="F1063" i="13"/>
  <c r="C1063" i="13"/>
  <c r="D1063" i="13"/>
  <c r="F1059" i="13"/>
  <c r="C1059" i="13"/>
  <c r="E1059" i="13" s="1"/>
  <c r="H1059" i="13" s="1"/>
  <c r="D1059" i="13"/>
  <c r="F1055" i="13"/>
  <c r="C1055" i="13"/>
  <c r="D1055" i="13"/>
  <c r="F1051" i="13"/>
  <c r="C1051" i="13"/>
  <c r="E1051" i="13" s="1"/>
  <c r="H1051" i="13" s="1"/>
  <c r="D1051" i="13"/>
  <c r="F1047" i="13"/>
  <c r="C1047" i="13"/>
  <c r="D1047" i="13"/>
  <c r="F1043" i="13"/>
  <c r="C1043" i="13"/>
  <c r="E1043" i="13" s="1"/>
  <c r="H1043" i="13" s="1"/>
  <c r="D1043" i="13"/>
  <c r="F1039" i="13"/>
  <c r="C1039" i="13"/>
  <c r="D1039" i="13"/>
  <c r="F1035" i="13"/>
  <c r="C1035" i="13"/>
  <c r="E1035" i="13" s="1"/>
  <c r="H1035" i="13" s="1"/>
  <c r="D1035" i="13"/>
  <c r="F1031" i="13"/>
  <c r="C1031" i="13"/>
  <c r="D1031" i="13"/>
  <c r="F1027" i="13"/>
  <c r="C1027" i="13"/>
  <c r="E1027" i="13" s="1"/>
  <c r="H1027" i="13" s="1"/>
  <c r="D1027" i="13"/>
  <c r="F1023" i="13"/>
  <c r="C1023" i="13"/>
  <c r="D1023" i="13"/>
  <c r="F1019" i="13"/>
  <c r="C1019" i="13"/>
  <c r="E1019" i="13" s="1"/>
  <c r="H1019" i="13" s="1"/>
  <c r="D1019" i="13"/>
  <c r="F1015" i="13"/>
  <c r="C1015" i="13"/>
  <c r="D1015" i="13"/>
  <c r="F1011" i="13"/>
  <c r="C1011" i="13"/>
  <c r="E1011" i="13" s="1"/>
  <c r="H1011" i="13" s="1"/>
  <c r="D1011" i="13"/>
  <c r="F1007" i="13"/>
  <c r="C1007" i="13"/>
  <c r="D1007" i="13"/>
  <c r="F1003" i="13"/>
  <c r="C1003" i="13"/>
  <c r="E1003" i="13" s="1"/>
  <c r="H1003" i="13" s="1"/>
  <c r="D1003" i="13"/>
  <c r="F999" i="13"/>
  <c r="C999" i="13"/>
  <c r="D999" i="13"/>
  <c r="E999" i="13" s="1"/>
  <c r="H999" i="13" s="1"/>
  <c r="F995" i="13"/>
  <c r="C995" i="13"/>
  <c r="D995" i="13"/>
  <c r="F991" i="13"/>
  <c r="C991" i="13"/>
  <c r="D991" i="13"/>
  <c r="E991" i="13" s="1"/>
  <c r="H991" i="13" s="1"/>
  <c r="F987" i="13"/>
  <c r="C987" i="13"/>
  <c r="E987" i="13" s="1"/>
  <c r="H987" i="13" s="1"/>
  <c r="D987" i="13"/>
  <c r="F983" i="13"/>
  <c r="C983" i="13"/>
  <c r="D983" i="13"/>
  <c r="E983" i="13" s="1"/>
  <c r="H983" i="13" s="1"/>
  <c r="F979" i="13"/>
  <c r="C979" i="13"/>
  <c r="D979" i="13"/>
  <c r="F975" i="13"/>
  <c r="C975" i="13"/>
  <c r="D975" i="13"/>
  <c r="E975" i="13" s="1"/>
  <c r="H975" i="13" s="1"/>
  <c r="F971" i="13"/>
  <c r="C971" i="13"/>
  <c r="E971" i="13" s="1"/>
  <c r="H971" i="13" s="1"/>
  <c r="D971" i="13"/>
  <c r="F967" i="13"/>
  <c r="C967" i="13"/>
  <c r="D967" i="13"/>
  <c r="E967" i="13" s="1"/>
  <c r="H967" i="13" s="1"/>
  <c r="F963" i="13"/>
  <c r="C963" i="13"/>
  <c r="D963" i="13"/>
  <c r="F959" i="13"/>
  <c r="C959" i="13"/>
  <c r="D959" i="13"/>
  <c r="E959" i="13" s="1"/>
  <c r="H959" i="13" s="1"/>
  <c r="F955" i="13"/>
  <c r="C955" i="13"/>
  <c r="E955" i="13" s="1"/>
  <c r="H955" i="13" s="1"/>
  <c r="D955" i="13"/>
  <c r="F951" i="13"/>
  <c r="C951" i="13"/>
  <c r="D951" i="13"/>
  <c r="E951" i="13" s="1"/>
  <c r="H951" i="13" s="1"/>
  <c r="F947" i="13"/>
  <c r="C947" i="13"/>
  <c r="D947" i="13"/>
  <c r="F943" i="13"/>
  <c r="C943" i="13"/>
  <c r="D943" i="13"/>
  <c r="E943" i="13" s="1"/>
  <c r="H943" i="13" s="1"/>
  <c r="F939" i="13"/>
  <c r="C939" i="13"/>
  <c r="E939" i="13" s="1"/>
  <c r="H939" i="13" s="1"/>
  <c r="D939" i="13"/>
  <c r="F935" i="13"/>
  <c r="C935" i="13"/>
  <c r="D935" i="13"/>
  <c r="E935" i="13" s="1"/>
  <c r="H935" i="13" s="1"/>
  <c r="F931" i="13"/>
  <c r="C931" i="13"/>
  <c r="D931" i="13"/>
  <c r="F927" i="13"/>
  <c r="C927" i="13"/>
  <c r="D927" i="13"/>
  <c r="E927" i="13" s="1"/>
  <c r="H927" i="13" s="1"/>
  <c r="F923" i="13"/>
  <c r="C923" i="13"/>
  <c r="E923" i="13" s="1"/>
  <c r="H923" i="13" s="1"/>
  <c r="D923" i="13"/>
  <c r="F919" i="13"/>
  <c r="C919" i="13"/>
  <c r="D919" i="13"/>
  <c r="E919" i="13" s="1"/>
  <c r="H919" i="13" s="1"/>
  <c r="F915" i="13"/>
  <c r="C915" i="13"/>
  <c r="D915" i="13"/>
  <c r="F911" i="13"/>
  <c r="C911" i="13"/>
  <c r="D911" i="13"/>
  <c r="E911" i="13" s="1"/>
  <c r="H911" i="13" s="1"/>
  <c r="F907" i="13"/>
  <c r="C907" i="13"/>
  <c r="E907" i="13" s="1"/>
  <c r="H907" i="13" s="1"/>
  <c r="D907" i="13"/>
  <c r="F903" i="13"/>
  <c r="C903" i="13"/>
  <c r="D903" i="13"/>
  <c r="E903" i="13" s="1"/>
  <c r="H903" i="13" s="1"/>
  <c r="F899" i="13"/>
  <c r="C899" i="13"/>
  <c r="D899" i="13"/>
  <c r="F895" i="13"/>
  <c r="C895" i="13"/>
  <c r="D895" i="13"/>
  <c r="E895" i="13" s="1"/>
  <c r="H895" i="13" s="1"/>
  <c r="F891" i="13"/>
  <c r="C891" i="13"/>
  <c r="E891" i="13" s="1"/>
  <c r="H891" i="13" s="1"/>
  <c r="D891" i="13"/>
  <c r="F887" i="13"/>
  <c r="C887" i="13"/>
  <c r="D887" i="13"/>
  <c r="E887" i="13" s="1"/>
  <c r="H887" i="13" s="1"/>
  <c r="F883" i="13"/>
  <c r="D883" i="13"/>
  <c r="C883" i="13"/>
  <c r="F879" i="13"/>
  <c r="D879" i="13"/>
  <c r="C879" i="13"/>
  <c r="E879" i="13" s="1"/>
  <c r="H879" i="13" s="1"/>
  <c r="F875" i="13"/>
  <c r="D875" i="13"/>
  <c r="E875" i="13" s="1"/>
  <c r="H875" i="13" s="1"/>
  <c r="C875" i="13"/>
  <c r="F871" i="13"/>
  <c r="D871" i="13"/>
  <c r="C871" i="13"/>
  <c r="E871" i="13" s="1"/>
  <c r="H871" i="13" s="1"/>
  <c r="F867" i="13"/>
  <c r="D867" i="13"/>
  <c r="C867" i="13"/>
  <c r="F863" i="13"/>
  <c r="D863" i="13"/>
  <c r="C863" i="13"/>
  <c r="E863" i="13" s="1"/>
  <c r="H863" i="13" s="1"/>
  <c r="F859" i="13"/>
  <c r="D859" i="13"/>
  <c r="E859" i="13" s="1"/>
  <c r="H859" i="13" s="1"/>
  <c r="C859" i="13"/>
  <c r="F855" i="13"/>
  <c r="D855" i="13"/>
  <c r="C855" i="13"/>
  <c r="E855" i="13" s="1"/>
  <c r="H855" i="13" s="1"/>
  <c r="F851" i="13"/>
  <c r="D851" i="13"/>
  <c r="C851" i="13"/>
  <c r="F847" i="13"/>
  <c r="D847" i="13"/>
  <c r="C847" i="13"/>
  <c r="E847" i="13" s="1"/>
  <c r="H847" i="13" s="1"/>
  <c r="F843" i="13"/>
  <c r="D843" i="13"/>
  <c r="E843" i="13" s="1"/>
  <c r="H843" i="13" s="1"/>
  <c r="C843" i="13"/>
  <c r="F839" i="13"/>
  <c r="D839" i="13"/>
  <c r="C839" i="13"/>
  <c r="E839" i="13" s="1"/>
  <c r="H839" i="13" s="1"/>
  <c r="F835" i="13"/>
  <c r="D835" i="13"/>
  <c r="C835" i="13"/>
  <c r="F831" i="13"/>
  <c r="D831" i="13"/>
  <c r="C831" i="13"/>
  <c r="E831" i="13" s="1"/>
  <c r="H831" i="13" s="1"/>
  <c r="F827" i="13"/>
  <c r="D827" i="13"/>
  <c r="E827" i="13" s="1"/>
  <c r="H827" i="13" s="1"/>
  <c r="C827" i="13"/>
  <c r="F823" i="13"/>
  <c r="D823" i="13"/>
  <c r="C823" i="13"/>
  <c r="E823" i="13" s="1"/>
  <c r="H823" i="13" s="1"/>
  <c r="D819" i="13"/>
  <c r="C819" i="13"/>
  <c r="E819" i="13" s="1"/>
  <c r="H819" i="13" s="1"/>
  <c r="D815" i="13"/>
  <c r="C815" i="13"/>
  <c r="E815" i="13" s="1"/>
  <c r="H815" i="13" s="1"/>
  <c r="D811" i="13"/>
  <c r="C811" i="13"/>
  <c r="E811" i="13" s="1"/>
  <c r="H811" i="13" s="1"/>
  <c r="D807" i="13"/>
  <c r="C807" i="13"/>
  <c r="E807" i="13" s="1"/>
  <c r="H807" i="13" s="1"/>
  <c r="D803" i="13"/>
  <c r="C803" i="13"/>
  <c r="E803" i="13" s="1"/>
  <c r="H803" i="13" s="1"/>
  <c r="C800" i="13"/>
  <c r="D800" i="13"/>
  <c r="C796" i="13"/>
  <c r="D796" i="13"/>
  <c r="C792" i="13"/>
  <c r="D792" i="13"/>
  <c r="C788" i="13"/>
  <c r="D788" i="13"/>
  <c r="C784" i="13"/>
  <c r="D784" i="13"/>
  <c r="C780" i="13"/>
  <c r="D780" i="13"/>
  <c r="C776" i="13"/>
  <c r="D776" i="13"/>
  <c r="C772" i="13"/>
  <c r="D772" i="13"/>
  <c r="C768" i="13"/>
  <c r="D768" i="13"/>
  <c r="C764" i="13"/>
  <c r="D764" i="13"/>
  <c r="C760" i="13"/>
  <c r="D760" i="13"/>
  <c r="C756" i="13"/>
  <c r="D756" i="13"/>
  <c r="C752" i="13"/>
  <c r="D752" i="13"/>
  <c r="C748" i="13"/>
  <c r="D748" i="13"/>
  <c r="C744" i="13"/>
  <c r="D744" i="13"/>
  <c r="C740" i="13"/>
  <c r="D740" i="13"/>
  <c r="C736" i="13"/>
  <c r="D736" i="13"/>
  <c r="C732" i="13"/>
  <c r="D732" i="13"/>
  <c r="D727" i="13"/>
  <c r="C727" i="13"/>
  <c r="E727" i="13" s="1"/>
  <c r="H727" i="13" s="1"/>
  <c r="D719" i="13"/>
  <c r="C719" i="13"/>
  <c r="E719" i="13" s="1"/>
  <c r="H719" i="13" s="1"/>
  <c r="D1110" i="13"/>
  <c r="C1110" i="13"/>
  <c r="E1110" i="13" s="1"/>
  <c r="H1110" i="13" s="1"/>
  <c r="D1106" i="13"/>
  <c r="C1106" i="13"/>
  <c r="E1106" i="13" s="1"/>
  <c r="H1106" i="13" s="1"/>
  <c r="D1102" i="13"/>
  <c r="C1102" i="13"/>
  <c r="E1102" i="13" s="1"/>
  <c r="H1102" i="13" s="1"/>
  <c r="D1098" i="13"/>
  <c r="C1098" i="13"/>
  <c r="E1098" i="13" s="1"/>
  <c r="H1098" i="13" s="1"/>
  <c r="D1094" i="13"/>
  <c r="C1094" i="13"/>
  <c r="E1094" i="13" s="1"/>
  <c r="H1094" i="13" s="1"/>
  <c r="D1090" i="13"/>
  <c r="C1090" i="13"/>
  <c r="E1090" i="13" s="1"/>
  <c r="H1090" i="13" s="1"/>
  <c r="D1088" i="13"/>
  <c r="C1088" i="13"/>
  <c r="D1086" i="13"/>
  <c r="C1086" i="13"/>
  <c r="D1084" i="13"/>
  <c r="C1084" i="13"/>
  <c r="D1082" i="13"/>
  <c r="C1082" i="13"/>
  <c r="D1080" i="13"/>
  <c r="C1080" i="13"/>
  <c r="D1078" i="13"/>
  <c r="C1078" i="13"/>
  <c r="D1076" i="13"/>
  <c r="C1076" i="13"/>
  <c r="D1074" i="13"/>
  <c r="C1074" i="13"/>
  <c r="D1072" i="13"/>
  <c r="C1072" i="13"/>
  <c r="D1070" i="13"/>
  <c r="C1070" i="13"/>
  <c r="D1068" i="13"/>
  <c r="C1068" i="13"/>
  <c r="D1064" i="13"/>
  <c r="C1064" i="13"/>
  <c r="D1060" i="13"/>
  <c r="C1060" i="13"/>
  <c r="D1056" i="13"/>
  <c r="C1056" i="13"/>
  <c r="D1052" i="13"/>
  <c r="C1052" i="13"/>
  <c r="D1048" i="13"/>
  <c r="C1048" i="13"/>
  <c r="D1044" i="13"/>
  <c r="C1044" i="13"/>
  <c r="D1040" i="13"/>
  <c r="C1040" i="13"/>
  <c r="D1036" i="13"/>
  <c r="C1036" i="13"/>
  <c r="D1032" i="13"/>
  <c r="C1032" i="13"/>
  <c r="D1028" i="13"/>
  <c r="C1028" i="13"/>
  <c r="D1024" i="13"/>
  <c r="C1024" i="13"/>
  <c r="D1020" i="13"/>
  <c r="C1020" i="13"/>
  <c r="D1016" i="13"/>
  <c r="C1016" i="13"/>
  <c r="D1012" i="13"/>
  <c r="C1012" i="13"/>
  <c r="D1008" i="13"/>
  <c r="C1008" i="13"/>
  <c r="D1004" i="13"/>
  <c r="C1004" i="13"/>
  <c r="D1000" i="13"/>
  <c r="C1000" i="13"/>
  <c r="D996" i="13"/>
  <c r="C996" i="13"/>
  <c r="D992" i="13"/>
  <c r="C992" i="13"/>
  <c r="D988" i="13"/>
  <c r="C988" i="13"/>
  <c r="D984" i="13"/>
  <c r="C984" i="13"/>
  <c r="D980" i="13"/>
  <c r="C980" i="13"/>
  <c r="D976" i="13"/>
  <c r="C976" i="13"/>
  <c r="D972" i="13"/>
  <c r="C972" i="13"/>
  <c r="D968" i="13"/>
  <c r="C968" i="13"/>
  <c r="D964" i="13"/>
  <c r="C964" i="13"/>
  <c r="D960" i="13"/>
  <c r="C960" i="13"/>
  <c r="D956" i="13"/>
  <c r="C956" i="13"/>
  <c r="D952" i="13"/>
  <c r="C952" i="13"/>
  <c r="D948" i="13"/>
  <c r="C948" i="13"/>
  <c r="D944" i="13"/>
  <c r="C944" i="13"/>
  <c r="D940" i="13"/>
  <c r="C940" i="13"/>
  <c r="D936" i="13"/>
  <c r="C936" i="13"/>
  <c r="D932" i="13"/>
  <c r="C932" i="13"/>
  <c r="D928" i="13"/>
  <c r="C928" i="13"/>
  <c r="D924" i="13"/>
  <c r="C924" i="13"/>
  <c r="D920" i="13"/>
  <c r="C920" i="13"/>
  <c r="D916" i="13"/>
  <c r="C916" i="13"/>
  <c r="D912" i="13"/>
  <c r="C912" i="13"/>
  <c r="D908" i="13"/>
  <c r="C908" i="13"/>
  <c r="C904" i="13"/>
  <c r="D904" i="13"/>
  <c r="C900" i="13"/>
  <c r="D900" i="13"/>
  <c r="C896" i="13"/>
  <c r="D896" i="13"/>
  <c r="C892" i="13"/>
  <c r="D892" i="13"/>
  <c r="C888" i="13"/>
  <c r="D888" i="13"/>
  <c r="C884" i="13"/>
  <c r="D884" i="13"/>
  <c r="C880" i="13"/>
  <c r="D880" i="13"/>
  <c r="C876" i="13"/>
  <c r="D876" i="13"/>
  <c r="C872" i="13"/>
  <c r="D872" i="13"/>
  <c r="C868" i="13"/>
  <c r="D868" i="13"/>
  <c r="C864" i="13"/>
  <c r="D864" i="13"/>
  <c r="C860" i="13"/>
  <c r="D860" i="13"/>
  <c r="C856" i="13"/>
  <c r="D856" i="13"/>
  <c r="C852" i="13"/>
  <c r="D852" i="13"/>
  <c r="C848" i="13"/>
  <c r="D848" i="13"/>
  <c r="C844" i="13"/>
  <c r="D844" i="13"/>
  <c r="C840" i="13"/>
  <c r="D840" i="13"/>
  <c r="C836" i="13"/>
  <c r="D836" i="13"/>
  <c r="C832" i="13"/>
  <c r="D832" i="13"/>
  <c r="C828" i="13"/>
  <c r="D828" i="13"/>
  <c r="C824" i="13"/>
  <c r="D824" i="13"/>
  <c r="C820" i="13"/>
  <c r="D820" i="13"/>
  <c r="C816" i="13"/>
  <c r="D816" i="13"/>
  <c r="C812" i="13"/>
  <c r="D812" i="13"/>
  <c r="C808" i="13"/>
  <c r="D808" i="13"/>
  <c r="C804" i="13"/>
  <c r="D804" i="13"/>
  <c r="D799" i="13"/>
  <c r="C799" i="13"/>
  <c r="D795" i="13"/>
  <c r="C795" i="13"/>
  <c r="D791" i="13"/>
  <c r="C791" i="13"/>
  <c r="D787" i="13"/>
  <c r="C787" i="13"/>
  <c r="D783" i="13"/>
  <c r="C783" i="13"/>
  <c r="D779" i="13"/>
  <c r="C779" i="13"/>
  <c r="D775" i="13"/>
  <c r="C775" i="13"/>
  <c r="D771" i="13"/>
  <c r="C771" i="13"/>
  <c r="D767" i="13"/>
  <c r="C767" i="13"/>
  <c r="D763" i="13"/>
  <c r="C763" i="13"/>
  <c r="D759" i="13"/>
  <c r="C759" i="13"/>
  <c r="D755" i="13"/>
  <c r="C755" i="13"/>
  <c r="D751" i="13"/>
  <c r="C751" i="13"/>
  <c r="D747" i="13"/>
  <c r="C747" i="13"/>
  <c r="D743" i="13"/>
  <c r="C743" i="13"/>
  <c r="D739" i="13"/>
  <c r="C739" i="13"/>
  <c r="D735" i="13"/>
  <c r="C735" i="13"/>
  <c r="D731" i="13"/>
  <c r="C731" i="13"/>
  <c r="D723" i="13"/>
  <c r="C723" i="13"/>
  <c r="C718" i="13"/>
  <c r="D718" i="13"/>
  <c r="C714" i="13"/>
  <c r="D714" i="13"/>
  <c r="C710" i="13"/>
  <c r="D710" i="13"/>
  <c r="C706" i="13"/>
  <c r="D706" i="13"/>
  <c r="C680" i="13"/>
  <c r="D680" i="13"/>
  <c r="C676" i="13"/>
  <c r="D676" i="13"/>
  <c r="C672" i="13"/>
  <c r="D672" i="13"/>
  <c r="C668" i="13"/>
  <c r="D668" i="13"/>
  <c r="C664" i="13"/>
  <c r="D664" i="13"/>
  <c r="C660" i="13"/>
  <c r="D660" i="13"/>
  <c r="C656" i="13"/>
  <c r="D656" i="13"/>
  <c r="C652" i="13"/>
  <c r="D652" i="13"/>
  <c r="C648" i="13"/>
  <c r="D648" i="13"/>
  <c r="C644" i="13"/>
  <c r="D644" i="13"/>
  <c r="C640" i="13"/>
  <c r="D640" i="13"/>
  <c r="C636" i="13"/>
  <c r="D636" i="13"/>
  <c r="C632" i="13"/>
  <c r="D632" i="13"/>
  <c r="C628" i="13"/>
  <c r="D628" i="13"/>
  <c r="C624" i="13"/>
  <c r="D624" i="13"/>
  <c r="C620" i="13"/>
  <c r="D620" i="13"/>
  <c r="C616" i="13"/>
  <c r="D616" i="13"/>
  <c r="C612" i="13"/>
  <c r="D612" i="13"/>
  <c r="C608" i="13"/>
  <c r="D608" i="13"/>
  <c r="C604" i="13"/>
  <c r="D604" i="13"/>
  <c r="C600" i="13"/>
  <c r="D600" i="13"/>
  <c r="C596" i="13"/>
  <c r="D596" i="13"/>
  <c r="C592" i="13"/>
  <c r="D592" i="13"/>
  <c r="C588" i="13"/>
  <c r="D588" i="13"/>
  <c r="C584" i="13"/>
  <c r="D584" i="13"/>
  <c r="C580" i="13"/>
  <c r="D580" i="13"/>
  <c r="C576" i="13"/>
  <c r="D576" i="13"/>
  <c r="C572" i="13"/>
  <c r="D572" i="13"/>
  <c r="C568" i="13"/>
  <c r="D568" i="13"/>
  <c r="C564" i="13"/>
  <c r="D564" i="13"/>
  <c r="C560" i="13"/>
  <c r="D560" i="13"/>
  <c r="C556" i="13"/>
  <c r="D556" i="13"/>
  <c r="C552" i="13"/>
  <c r="D552" i="13"/>
  <c r="C548" i="13"/>
  <c r="D548" i="13"/>
  <c r="C544" i="13"/>
  <c r="D544" i="13"/>
  <c r="D540" i="13"/>
  <c r="C540" i="13"/>
  <c r="D536" i="13"/>
  <c r="C536" i="13"/>
  <c r="D532" i="13"/>
  <c r="C532" i="13"/>
  <c r="D528" i="13"/>
  <c r="C528" i="13"/>
  <c r="D524" i="13"/>
  <c r="C524" i="13"/>
  <c r="D520" i="13"/>
  <c r="C520" i="13"/>
  <c r="D516" i="13"/>
  <c r="C516" i="13"/>
  <c r="D512" i="13"/>
  <c r="C512" i="13"/>
  <c r="D508" i="13"/>
  <c r="C508" i="13"/>
  <c r="D504" i="13"/>
  <c r="C504" i="13"/>
  <c r="D500" i="13"/>
  <c r="C500" i="13"/>
  <c r="D496" i="13"/>
  <c r="C496" i="13"/>
  <c r="D492" i="13"/>
  <c r="C492" i="13"/>
  <c r="D488" i="13"/>
  <c r="C488" i="13"/>
  <c r="D484" i="13"/>
  <c r="C484" i="13"/>
  <c r="D480" i="13"/>
  <c r="C480" i="13"/>
  <c r="D476" i="13"/>
  <c r="C476" i="13"/>
  <c r="D472" i="13"/>
  <c r="C472" i="13"/>
  <c r="D468" i="13"/>
  <c r="C468" i="13"/>
  <c r="D464" i="13"/>
  <c r="C464" i="13"/>
  <c r="D460" i="13"/>
  <c r="C460" i="13"/>
  <c r="D456" i="13"/>
  <c r="C456" i="13"/>
  <c r="D452" i="13"/>
  <c r="C452" i="13"/>
  <c r="D448" i="13"/>
  <c r="C448" i="13"/>
  <c r="D444" i="13"/>
  <c r="C444" i="13"/>
  <c r="D440" i="13"/>
  <c r="C440" i="13"/>
  <c r="D436" i="13"/>
  <c r="C436" i="13"/>
  <c r="D432" i="13"/>
  <c r="C432" i="13"/>
  <c r="D428" i="13"/>
  <c r="C428" i="13"/>
  <c r="D1134" i="13"/>
  <c r="C1134" i="13"/>
  <c r="D1132" i="13"/>
  <c r="C1132" i="13"/>
  <c r="D1130" i="13"/>
  <c r="C1130" i="13"/>
  <c r="D1128" i="13"/>
  <c r="C1128" i="13"/>
  <c r="D1126" i="13"/>
  <c r="C1126" i="13"/>
  <c r="D1124" i="13"/>
  <c r="C1124" i="13"/>
  <c r="D1122" i="13"/>
  <c r="C1122" i="13"/>
  <c r="D1120" i="13"/>
  <c r="C1120" i="13"/>
  <c r="C1145" i="13"/>
  <c r="D1145" i="13"/>
  <c r="D1143" i="13"/>
  <c r="C1143" i="13"/>
  <c r="C1141" i="13"/>
  <c r="D1141" i="13"/>
  <c r="C728" i="13"/>
  <c r="D728" i="13"/>
  <c r="C724" i="13"/>
  <c r="D724" i="13"/>
  <c r="C720" i="13"/>
  <c r="D720" i="13"/>
  <c r="C716" i="13"/>
  <c r="D716" i="13"/>
  <c r="C712" i="13"/>
  <c r="D712" i="13"/>
  <c r="C708" i="13"/>
  <c r="D708" i="13"/>
  <c r="C704" i="13"/>
  <c r="D704" i="13"/>
  <c r="C702" i="13"/>
  <c r="D702" i="13"/>
  <c r="C700" i="13"/>
  <c r="D700" i="13"/>
  <c r="C698" i="13"/>
  <c r="D698" i="13"/>
  <c r="C696" i="13"/>
  <c r="D696" i="13"/>
  <c r="C694" i="13"/>
  <c r="D694" i="13"/>
  <c r="C692" i="13"/>
  <c r="D692" i="13"/>
  <c r="C690" i="13"/>
  <c r="D690" i="13"/>
  <c r="C688" i="13"/>
  <c r="D688" i="13"/>
  <c r="C686" i="13"/>
  <c r="D686" i="13"/>
  <c r="C684" i="13"/>
  <c r="D684" i="13"/>
  <c r="C682" i="13"/>
  <c r="D682" i="13"/>
  <c r="C678" i="13"/>
  <c r="D678" i="13"/>
  <c r="C674" i="13"/>
  <c r="D674" i="13"/>
  <c r="C670" i="13"/>
  <c r="D670" i="13"/>
  <c r="C666" i="13"/>
  <c r="D666" i="13"/>
  <c r="C662" i="13"/>
  <c r="D662" i="13"/>
  <c r="C658" i="13"/>
  <c r="D658" i="13"/>
  <c r="C654" i="13"/>
  <c r="D654" i="13"/>
  <c r="C650" i="13"/>
  <c r="D650" i="13"/>
  <c r="C646" i="13"/>
  <c r="D646" i="13"/>
  <c r="C642" i="13"/>
  <c r="D642" i="13"/>
  <c r="C638" i="13"/>
  <c r="D638" i="13"/>
  <c r="C634" i="13"/>
  <c r="D634" i="13"/>
  <c r="C630" i="13"/>
  <c r="D630" i="13"/>
  <c r="C626" i="13"/>
  <c r="D626" i="13"/>
  <c r="C622" i="13"/>
  <c r="D622" i="13"/>
  <c r="C618" i="13"/>
  <c r="D618" i="13"/>
  <c r="C614" i="13"/>
  <c r="D614" i="13"/>
  <c r="C610" i="13"/>
  <c r="D610" i="13"/>
  <c r="C606" i="13"/>
  <c r="D606" i="13"/>
  <c r="C602" i="13"/>
  <c r="D602" i="13"/>
  <c r="C598" i="13"/>
  <c r="D598" i="13"/>
  <c r="C594" i="13"/>
  <c r="D594" i="13"/>
  <c r="C590" i="13"/>
  <c r="D590" i="13"/>
  <c r="C586" i="13"/>
  <c r="D586" i="13"/>
  <c r="C582" i="13"/>
  <c r="D582" i="13"/>
  <c r="C578" i="13"/>
  <c r="D578" i="13"/>
  <c r="C574" i="13"/>
  <c r="D574" i="13"/>
  <c r="C570" i="13"/>
  <c r="D570" i="13"/>
  <c r="C566" i="13"/>
  <c r="D566" i="13"/>
  <c r="C562" i="13"/>
  <c r="D562" i="13"/>
  <c r="C558" i="13"/>
  <c r="D558" i="13"/>
  <c r="C554" i="13"/>
  <c r="D554" i="13"/>
  <c r="C550" i="13"/>
  <c r="D550" i="13"/>
  <c r="C546" i="13"/>
  <c r="D546" i="13"/>
  <c r="D542" i="13"/>
  <c r="C542" i="13"/>
  <c r="D538" i="13"/>
  <c r="C538" i="13"/>
  <c r="D534" i="13"/>
  <c r="C534" i="13"/>
  <c r="D530" i="13"/>
  <c r="C530" i="13"/>
  <c r="D526" i="13"/>
  <c r="C526" i="13"/>
  <c r="D522" i="13"/>
  <c r="C522" i="13"/>
  <c r="D518" i="13"/>
  <c r="C518" i="13"/>
  <c r="D514" i="13"/>
  <c r="C514" i="13"/>
  <c r="D510" i="13"/>
  <c r="C510" i="13"/>
  <c r="D506" i="13"/>
  <c r="C506" i="13"/>
  <c r="D502" i="13"/>
  <c r="C502" i="13"/>
  <c r="D498" i="13"/>
  <c r="C498" i="13"/>
  <c r="D494" i="13"/>
  <c r="C494" i="13"/>
  <c r="D490" i="13"/>
  <c r="C490" i="13"/>
  <c r="D486" i="13"/>
  <c r="C486" i="13"/>
  <c r="D482" i="13"/>
  <c r="C482" i="13"/>
  <c r="D478" i="13"/>
  <c r="C478" i="13"/>
  <c r="D474" i="13"/>
  <c r="C474" i="13"/>
  <c r="D470" i="13"/>
  <c r="C470" i="13"/>
  <c r="D466" i="13"/>
  <c r="C466" i="13"/>
  <c r="D462" i="13"/>
  <c r="C462" i="13"/>
  <c r="D458" i="13"/>
  <c r="C458" i="13"/>
  <c r="D454" i="13"/>
  <c r="C454" i="13"/>
  <c r="D450" i="13"/>
  <c r="C450" i="13"/>
  <c r="D446" i="13"/>
  <c r="C446" i="13"/>
  <c r="D442" i="13"/>
  <c r="C442" i="13"/>
  <c r="D438" i="13"/>
  <c r="C438" i="13"/>
  <c r="D434" i="13"/>
  <c r="C434" i="13"/>
  <c r="D430" i="13"/>
  <c r="C430" i="13"/>
  <c r="D1138" i="13"/>
  <c r="C1138" i="13"/>
  <c r="D1136" i="13"/>
  <c r="C1136" i="13"/>
  <c r="F53" i="13"/>
  <c r="C53" i="13"/>
  <c r="E53" i="13" s="1"/>
  <c r="H53" i="13" s="1"/>
  <c r="D53" i="13"/>
  <c r="F60" i="13"/>
  <c r="D60" i="13"/>
  <c r="C60" i="13"/>
  <c r="E60" i="13" s="1"/>
  <c r="H60" i="13" s="1"/>
  <c r="F76" i="13"/>
  <c r="D76" i="13"/>
  <c r="C76" i="13"/>
  <c r="F92" i="13"/>
  <c r="D92" i="13"/>
  <c r="C92" i="13"/>
  <c r="F108" i="13"/>
  <c r="D108" i="13"/>
  <c r="E108" i="13" s="1"/>
  <c r="H108" i="13" s="1"/>
  <c r="C108" i="13"/>
  <c r="F124" i="13"/>
  <c r="D124" i="13"/>
  <c r="C124" i="13"/>
  <c r="E124" i="13" s="1"/>
  <c r="H124" i="13" s="1"/>
  <c r="F134" i="13"/>
  <c r="C134" i="13"/>
  <c r="D134" i="13"/>
  <c r="F142" i="13"/>
  <c r="D142" i="13"/>
  <c r="C142" i="13"/>
  <c r="F150" i="13"/>
  <c r="D150" i="13"/>
  <c r="E150" i="13" s="1"/>
  <c r="H150" i="13" s="1"/>
  <c r="C150" i="13"/>
  <c r="F158" i="13"/>
  <c r="D158" i="13"/>
  <c r="C158" i="13"/>
  <c r="E158" i="13" s="1"/>
  <c r="H158" i="13" s="1"/>
  <c r="F166" i="13"/>
  <c r="D166" i="13"/>
  <c r="E166" i="13" s="1"/>
  <c r="H166" i="13" s="1"/>
  <c r="C166" i="13"/>
  <c r="F174" i="13"/>
  <c r="D174" i="13"/>
  <c r="C174" i="13"/>
  <c r="E174" i="13" s="1"/>
  <c r="H174" i="13" s="1"/>
  <c r="F182" i="13"/>
  <c r="D182" i="13"/>
  <c r="E182" i="13" s="1"/>
  <c r="H182" i="13" s="1"/>
  <c r="C182" i="13"/>
  <c r="F190" i="13"/>
  <c r="D190" i="13"/>
  <c r="C190" i="13"/>
  <c r="E190" i="13" s="1"/>
  <c r="H190" i="13" s="1"/>
  <c r="F198" i="13"/>
  <c r="D198" i="13"/>
  <c r="C198" i="13"/>
  <c r="F206" i="13"/>
  <c r="D206" i="13"/>
  <c r="C206" i="13"/>
  <c r="E206" i="13" s="1"/>
  <c r="H206" i="13" s="1"/>
  <c r="F213" i="13"/>
  <c r="C213" i="13"/>
  <c r="D213" i="13"/>
  <c r="F217" i="13"/>
  <c r="C217" i="13"/>
  <c r="D217" i="13"/>
  <c r="F221" i="13"/>
  <c r="C221" i="13"/>
  <c r="D221" i="13"/>
  <c r="F225" i="13"/>
  <c r="C225" i="13"/>
  <c r="D225" i="13"/>
  <c r="F229" i="13"/>
  <c r="C229" i="13"/>
  <c r="D229" i="13"/>
  <c r="F233" i="13"/>
  <c r="C233" i="13"/>
  <c r="D233" i="13"/>
  <c r="E233" i="13" s="1"/>
  <c r="H233" i="13" s="1"/>
  <c r="F237" i="13"/>
  <c r="C237" i="13"/>
  <c r="E237" i="13" s="1"/>
  <c r="H237" i="13" s="1"/>
  <c r="D237" i="13"/>
  <c r="F241" i="13"/>
  <c r="C241" i="13"/>
  <c r="D241" i="13"/>
  <c r="E241" i="13" s="1"/>
  <c r="H241" i="13" s="1"/>
  <c r="F245" i="13"/>
  <c r="C245" i="13"/>
  <c r="E245" i="13" s="1"/>
  <c r="H245" i="13" s="1"/>
  <c r="D245" i="13"/>
  <c r="F249" i="13"/>
  <c r="C249" i="13"/>
  <c r="D249" i="13"/>
  <c r="F253" i="13"/>
  <c r="C253" i="13"/>
  <c r="E253" i="13" s="1"/>
  <c r="H253" i="13" s="1"/>
  <c r="D253" i="13"/>
  <c r="F257" i="13"/>
  <c r="C257" i="13"/>
  <c r="D257" i="13"/>
  <c r="E257" i="13" s="1"/>
  <c r="H257" i="13" s="1"/>
  <c r="F261" i="13"/>
  <c r="C261" i="13"/>
  <c r="E261" i="13" s="1"/>
  <c r="H261" i="13" s="1"/>
  <c r="D261" i="13"/>
  <c r="F265" i="13"/>
  <c r="C265" i="13"/>
  <c r="D265" i="13"/>
  <c r="F269" i="13"/>
  <c r="C269" i="13"/>
  <c r="D269" i="13"/>
  <c r="F273" i="13"/>
  <c r="C273" i="13"/>
  <c r="D273" i="13"/>
  <c r="F277" i="13"/>
  <c r="C277" i="13"/>
  <c r="D277" i="13"/>
  <c r="F281" i="13"/>
  <c r="C281" i="13"/>
  <c r="D281" i="13"/>
  <c r="F285" i="13"/>
  <c r="C285" i="13"/>
  <c r="D285" i="13"/>
  <c r="F289" i="13"/>
  <c r="C289" i="13"/>
  <c r="D289" i="13"/>
  <c r="F293" i="13"/>
  <c r="C293" i="13"/>
  <c r="D293" i="13"/>
  <c r="F297" i="13"/>
  <c r="C297" i="13"/>
  <c r="D297" i="13"/>
  <c r="E297" i="13" s="1"/>
  <c r="H297" i="13" s="1"/>
  <c r="F301" i="13"/>
  <c r="C301" i="13"/>
  <c r="E301" i="13" s="1"/>
  <c r="H301" i="13" s="1"/>
  <c r="D301" i="13"/>
  <c r="F305" i="13"/>
  <c r="C305" i="13"/>
  <c r="D305" i="13"/>
  <c r="E305" i="13" s="1"/>
  <c r="H305" i="13" s="1"/>
  <c r="F309" i="13"/>
  <c r="C309" i="13"/>
  <c r="E309" i="13" s="1"/>
  <c r="H309" i="13" s="1"/>
  <c r="D309" i="13"/>
  <c r="F313" i="13"/>
  <c r="C313" i="13"/>
  <c r="D313" i="13"/>
  <c r="E313" i="13" s="1"/>
  <c r="H313" i="13" s="1"/>
  <c r="F317" i="13"/>
  <c r="C317" i="13"/>
  <c r="E317" i="13" s="1"/>
  <c r="H317" i="13" s="1"/>
  <c r="D317" i="13"/>
  <c r="F321" i="13"/>
  <c r="C321" i="13"/>
  <c r="D321" i="13"/>
  <c r="F325" i="13"/>
  <c r="C325" i="13"/>
  <c r="E325" i="13" s="1"/>
  <c r="H325" i="13" s="1"/>
  <c r="D325" i="13"/>
  <c r="F329" i="13"/>
  <c r="C329" i="13"/>
  <c r="D329" i="13"/>
  <c r="E329" i="13" s="1"/>
  <c r="H329" i="13" s="1"/>
  <c r="F333" i="13"/>
  <c r="C333" i="13"/>
  <c r="E333" i="13" s="1"/>
  <c r="H333" i="13" s="1"/>
  <c r="D333" i="13"/>
  <c r="F337" i="13"/>
  <c r="C337" i="13"/>
  <c r="D337" i="13"/>
  <c r="F341" i="13"/>
  <c r="C341" i="13"/>
  <c r="E341" i="13" s="1"/>
  <c r="H341" i="13" s="1"/>
  <c r="D341" i="13"/>
  <c r="F345" i="13"/>
  <c r="C345" i="13"/>
  <c r="D345" i="13"/>
  <c r="E345" i="13" s="1"/>
  <c r="H345" i="13" s="1"/>
  <c r="F349" i="13"/>
  <c r="C349" i="13"/>
  <c r="E349" i="13" s="1"/>
  <c r="H349" i="13" s="1"/>
  <c r="D349" i="13"/>
  <c r="F353" i="13"/>
  <c r="C353" i="13"/>
  <c r="D353" i="13"/>
  <c r="E353" i="13" s="1"/>
  <c r="H353" i="13" s="1"/>
  <c r="F357" i="13"/>
  <c r="C357" i="13"/>
  <c r="E357" i="13" s="1"/>
  <c r="H357" i="13" s="1"/>
  <c r="D357" i="13"/>
  <c r="F361" i="13"/>
  <c r="C361" i="13"/>
  <c r="D361" i="13"/>
  <c r="E361" i="13" s="1"/>
  <c r="H361" i="13" s="1"/>
  <c r="F365" i="13"/>
  <c r="C365" i="13"/>
  <c r="E365" i="13" s="1"/>
  <c r="H365" i="13" s="1"/>
  <c r="D365" i="13"/>
  <c r="F369" i="13"/>
  <c r="C369" i="13"/>
  <c r="D369" i="13"/>
  <c r="F373" i="13"/>
  <c r="C373" i="13"/>
  <c r="E373" i="13" s="1"/>
  <c r="H373" i="13" s="1"/>
  <c r="D373" i="13"/>
  <c r="F377" i="13"/>
  <c r="C377" i="13"/>
  <c r="D377" i="13"/>
  <c r="E377" i="13" s="1"/>
  <c r="H377" i="13" s="1"/>
  <c r="F381" i="13"/>
  <c r="C381" i="13"/>
  <c r="E381" i="13" s="1"/>
  <c r="H381" i="13" s="1"/>
  <c r="D381" i="13"/>
  <c r="F385" i="13"/>
  <c r="C385" i="13"/>
  <c r="D385" i="13"/>
  <c r="E385" i="13" s="1"/>
  <c r="H385" i="13" s="1"/>
  <c r="F389" i="13"/>
  <c r="C389" i="13"/>
  <c r="E389" i="13" s="1"/>
  <c r="H389" i="13" s="1"/>
  <c r="D389" i="13"/>
  <c r="F393" i="13"/>
  <c r="D393" i="13"/>
  <c r="C393" i="13"/>
  <c r="E393" i="13" s="1"/>
  <c r="H393" i="13" s="1"/>
  <c r="F397" i="13"/>
  <c r="D397" i="13"/>
  <c r="E397" i="13" s="1"/>
  <c r="H397" i="13" s="1"/>
  <c r="C397" i="13"/>
  <c r="F401" i="13"/>
  <c r="D401" i="13"/>
  <c r="C401" i="13"/>
  <c r="E401" i="13" s="1"/>
  <c r="H401" i="13" s="1"/>
  <c r="F405" i="13"/>
  <c r="D405" i="13"/>
  <c r="C405" i="13"/>
  <c r="F409" i="13"/>
  <c r="D409" i="13"/>
  <c r="C409" i="13"/>
  <c r="E409" i="13" s="1"/>
  <c r="H409" i="13" s="1"/>
  <c r="F413" i="13"/>
  <c r="D413" i="13"/>
  <c r="E413" i="13" s="1"/>
  <c r="H413" i="13" s="1"/>
  <c r="C413" i="13"/>
  <c r="F417" i="13"/>
  <c r="D417" i="13"/>
  <c r="C417" i="13"/>
  <c r="E417" i="13" s="1"/>
  <c r="H417" i="13" s="1"/>
  <c r="F421" i="13"/>
  <c r="D421" i="13"/>
  <c r="E421" i="13" s="1"/>
  <c r="H421" i="13" s="1"/>
  <c r="C421" i="13"/>
  <c r="F425" i="13"/>
  <c r="D425" i="13"/>
  <c r="C425" i="13"/>
  <c r="E425" i="13" s="1"/>
  <c r="H425" i="13" s="1"/>
  <c r="F50" i="13"/>
  <c r="C50" i="13"/>
  <c r="E50" i="13" s="1"/>
  <c r="H50" i="13" s="1"/>
  <c r="D50" i="13"/>
  <c r="F80" i="13"/>
  <c r="D80" i="13"/>
  <c r="C80" i="13"/>
  <c r="F112" i="13"/>
  <c r="D112" i="13"/>
  <c r="E112" i="13" s="1"/>
  <c r="H112" i="13" s="1"/>
  <c r="C112" i="13"/>
  <c r="F136" i="13"/>
  <c r="C136" i="13"/>
  <c r="D136" i="13"/>
  <c r="E136" i="13" s="1"/>
  <c r="H136" i="13" s="1"/>
  <c r="F152" i="13"/>
  <c r="D152" i="13"/>
  <c r="C152" i="13"/>
  <c r="F168" i="13"/>
  <c r="D168" i="13"/>
  <c r="C168" i="13"/>
  <c r="F184" i="13"/>
  <c r="D184" i="13"/>
  <c r="E184" i="13" s="1"/>
  <c r="H184" i="13" s="1"/>
  <c r="C184" i="13"/>
  <c r="F200" i="13"/>
  <c r="D200" i="13"/>
  <c r="C200" i="13"/>
  <c r="F214" i="13"/>
  <c r="D214" i="13"/>
  <c r="C214" i="13"/>
  <c r="F222" i="13"/>
  <c r="C222" i="13"/>
  <c r="D222" i="13"/>
  <c r="F230" i="13"/>
  <c r="C230" i="13"/>
  <c r="D230" i="13"/>
  <c r="F238" i="13"/>
  <c r="C238" i="13"/>
  <c r="D238" i="13"/>
  <c r="F246" i="13"/>
  <c r="C246" i="13"/>
  <c r="E246" i="13" s="1"/>
  <c r="H246" i="13" s="1"/>
  <c r="D246" i="13"/>
  <c r="F254" i="13"/>
  <c r="C254" i="13"/>
  <c r="D254" i="13"/>
  <c r="E254" i="13" s="1"/>
  <c r="H254" i="13" s="1"/>
  <c r="F262" i="13"/>
  <c r="C262" i="13"/>
  <c r="E262" i="13" s="1"/>
  <c r="H262" i="13" s="1"/>
  <c r="D262" i="13"/>
  <c r="F270" i="13"/>
  <c r="C270" i="13"/>
  <c r="D270" i="13"/>
  <c r="E270" i="13" s="1"/>
  <c r="H270" i="13" s="1"/>
  <c r="F278" i="13"/>
  <c r="C278" i="13"/>
  <c r="E278" i="13" s="1"/>
  <c r="H278" i="13" s="1"/>
  <c r="D278" i="13"/>
  <c r="F286" i="13"/>
  <c r="C286" i="13"/>
  <c r="D286" i="13"/>
  <c r="E286" i="13" s="1"/>
  <c r="H286" i="13" s="1"/>
  <c r="F294" i="13"/>
  <c r="C294" i="13"/>
  <c r="E294" i="13" s="1"/>
  <c r="H294" i="13" s="1"/>
  <c r="D294" i="13"/>
  <c r="F302" i="13"/>
  <c r="C302" i="13"/>
  <c r="D302" i="13"/>
  <c r="E302" i="13" s="1"/>
  <c r="H302" i="13" s="1"/>
  <c r="F310" i="13"/>
  <c r="C310" i="13"/>
  <c r="E310" i="13" s="1"/>
  <c r="H310" i="13" s="1"/>
  <c r="D310" i="13"/>
  <c r="F318" i="13"/>
  <c r="C318" i="13"/>
  <c r="D318" i="13"/>
  <c r="E318" i="13" s="1"/>
  <c r="H318" i="13" s="1"/>
  <c r="F326" i="13"/>
  <c r="C326" i="13"/>
  <c r="D326" i="13"/>
  <c r="F334" i="13"/>
  <c r="C334" i="13"/>
  <c r="D334" i="13"/>
  <c r="E334" i="13" s="1"/>
  <c r="H334" i="13" s="1"/>
  <c r="F342" i="13"/>
  <c r="C342" i="13"/>
  <c r="E342" i="13" s="1"/>
  <c r="H342" i="13" s="1"/>
  <c r="D342" i="13"/>
  <c r="F350" i="13"/>
  <c r="C350" i="13"/>
  <c r="D350" i="13"/>
  <c r="E350" i="13" s="1"/>
  <c r="H350" i="13" s="1"/>
  <c r="F358" i="13"/>
  <c r="C358" i="13"/>
  <c r="E358" i="13" s="1"/>
  <c r="H358" i="13" s="1"/>
  <c r="D358" i="13"/>
  <c r="F366" i="13"/>
  <c r="C366" i="13"/>
  <c r="D366" i="13"/>
  <c r="E366" i="13" s="1"/>
  <c r="H366" i="13" s="1"/>
  <c r="F374" i="13"/>
  <c r="C374" i="13"/>
  <c r="E374" i="13" s="1"/>
  <c r="H374" i="13" s="1"/>
  <c r="D374" i="13"/>
  <c r="F382" i="13"/>
  <c r="C382" i="13"/>
  <c r="D382" i="13"/>
  <c r="E382" i="13" s="1"/>
  <c r="H382" i="13" s="1"/>
  <c r="F390" i="13"/>
  <c r="C390" i="13"/>
  <c r="E390" i="13" s="1"/>
  <c r="H390" i="13" s="1"/>
  <c r="D390" i="13"/>
  <c r="F398" i="13"/>
  <c r="D398" i="13"/>
  <c r="C398" i="13"/>
  <c r="E398" i="13" s="1"/>
  <c r="H398" i="13" s="1"/>
  <c r="F406" i="13"/>
  <c r="D406" i="13"/>
  <c r="E406" i="13" s="1"/>
  <c r="H406" i="13" s="1"/>
  <c r="C406" i="13"/>
  <c r="F414" i="13"/>
  <c r="D414" i="13"/>
  <c r="C414" i="13"/>
  <c r="E414" i="13" s="1"/>
  <c r="H414" i="13" s="1"/>
  <c r="F422" i="13"/>
  <c r="D422" i="13"/>
  <c r="C422" i="13"/>
  <c r="F72" i="13"/>
  <c r="D72" i="13"/>
  <c r="C72" i="13"/>
  <c r="F132" i="13"/>
  <c r="C132" i="13"/>
  <c r="E132" i="13" s="1"/>
  <c r="H132" i="13" s="1"/>
  <c r="D132" i="13"/>
  <c r="F164" i="13"/>
  <c r="D164" i="13"/>
  <c r="C164" i="13"/>
  <c r="F196" i="13"/>
  <c r="D196" i="13"/>
  <c r="E196" i="13" s="1"/>
  <c r="H196" i="13" s="1"/>
  <c r="C196" i="13"/>
  <c r="F220" i="13"/>
  <c r="C220" i="13"/>
  <c r="D220" i="13"/>
  <c r="F236" i="13"/>
  <c r="C236" i="13"/>
  <c r="E236" i="13" s="1"/>
  <c r="H236" i="13" s="1"/>
  <c r="D236" i="13"/>
  <c r="F252" i="13"/>
  <c r="C252" i="13"/>
  <c r="D252" i="13"/>
  <c r="E252" i="13" s="1"/>
  <c r="H252" i="13" s="1"/>
  <c r="F268" i="13"/>
  <c r="C268" i="13"/>
  <c r="E268" i="13" s="1"/>
  <c r="H268" i="13" s="1"/>
  <c r="D268" i="13"/>
  <c r="F284" i="13"/>
  <c r="C284" i="13"/>
  <c r="D284" i="13"/>
  <c r="E284" i="13" s="1"/>
  <c r="H284" i="13" s="1"/>
  <c r="F300" i="13"/>
  <c r="C300" i="13"/>
  <c r="E300" i="13" s="1"/>
  <c r="H300" i="13" s="1"/>
  <c r="D300" i="13"/>
  <c r="F316" i="13"/>
  <c r="C316" i="13"/>
  <c r="D316" i="13"/>
  <c r="E316" i="13" s="1"/>
  <c r="H316" i="13" s="1"/>
  <c r="F332" i="13"/>
  <c r="C332" i="13"/>
  <c r="E332" i="13" s="1"/>
  <c r="H332" i="13" s="1"/>
  <c r="D332" i="13"/>
  <c r="F348" i="13"/>
  <c r="C348" i="13"/>
  <c r="D348" i="13"/>
  <c r="E348" i="13" s="1"/>
  <c r="H348" i="13" s="1"/>
  <c r="F364" i="13"/>
  <c r="C364" i="13"/>
  <c r="E364" i="13" s="1"/>
  <c r="H364" i="13" s="1"/>
  <c r="D364" i="13"/>
  <c r="F380" i="13"/>
  <c r="C380" i="13"/>
  <c r="D380" i="13"/>
  <c r="F396" i="13"/>
  <c r="D396" i="13"/>
  <c r="E396" i="13" s="1"/>
  <c r="H396" i="13" s="1"/>
  <c r="C396" i="13"/>
  <c r="F412" i="13"/>
  <c r="D412" i="13"/>
  <c r="C412" i="13"/>
  <c r="E412" i="13" s="1"/>
  <c r="H412" i="13" s="1"/>
  <c r="F52" i="13"/>
  <c r="D52" i="13"/>
  <c r="C52" i="13"/>
  <c r="F140" i="13"/>
  <c r="D140" i="13"/>
  <c r="C140" i="13"/>
  <c r="E140" i="13" s="1"/>
  <c r="H140" i="13" s="1"/>
  <c r="F204" i="13"/>
  <c r="D204" i="13"/>
  <c r="C204" i="13"/>
  <c r="F240" i="13"/>
  <c r="C240" i="13"/>
  <c r="D240" i="13"/>
  <c r="E240" i="13" s="1"/>
  <c r="H240" i="13" s="1"/>
  <c r="F272" i="13"/>
  <c r="C272" i="13"/>
  <c r="E272" i="13" s="1"/>
  <c r="H272" i="13" s="1"/>
  <c r="D272" i="13"/>
  <c r="F304" i="13"/>
  <c r="C304" i="13"/>
  <c r="D304" i="13"/>
  <c r="E304" i="13" s="1"/>
  <c r="H304" i="13" s="1"/>
  <c r="F336" i="13"/>
  <c r="C336" i="13"/>
  <c r="E336" i="13" s="1"/>
  <c r="H336" i="13" s="1"/>
  <c r="D336" i="13"/>
  <c r="F188" i="13"/>
  <c r="D188" i="13"/>
  <c r="C188" i="13"/>
  <c r="E188" i="13" s="1"/>
  <c r="H188" i="13" s="1"/>
  <c r="F264" i="13"/>
  <c r="C264" i="13"/>
  <c r="D264" i="13"/>
  <c r="F328" i="13"/>
  <c r="C328" i="13"/>
  <c r="D328" i="13"/>
  <c r="F368" i="13"/>
  <c r="C368" i="13"/>
  <c r="D368" i="13"/>
  <c r="F400" i="13"/>
  <c r="D400" i="13"/>
  <c r="C400" i="13"/>
  <c r="E400" i="13" s="1"/>
  <c r="H400" i="13" s="1"/>
  <c r="F156" i="13"/>
  <c r="D156" i="13"/>
  <c r="C156" i="13"/>
  <c r="F312" i="13"/>
  <c r="C312" i="13"/>
  <c r="D312" i="13"/>
  <c r="E312" i="13" s="1"/>
  <c r="H312" i="13" s="1"/>
  <c r="F392" i="13"/>
  <c r="D392" i="13"/>
  <c r="E392" i="13" s="1"/>
  <c r="H392" i="13" s="1"/>
  <c r="C392" i="13"/>
  <c r="F216" i="13"/>
  <c r="C216" i="13"/>
  <c r="D216" i="13"/>
  <c r="F408" i="13"/>
  <c r="D408" i="13"/>
  <c r="C408" i="13"/>
  <c r="F55" i="13"/>
  <c r="C55" i="13"/>
  <c r="D55" i="13"/>
  <c r="C63" i="13"/>
  <c r="D63" i="13"/>
  <c r="C71" i="13"/>
  <c r="D71" i="13"/>
  <c r="C79" i="13"/>
  <c r="D79" i="13"/>
  <c r="F57" i="13"/>
  <c r="C57" i="13"/>
  <c r="D57" i="13"/>
  <c r="C61" i="13"/>
  <c r="D61" i="13"/>
  <c r="C65" i="13"/>
  <c r="D65" i="13"/>
  <c r="C69" i="13"/>
  <c r="D69" i="13"/>
  <c r="C73" i="13"/>
  <c r="D73" i="13"/>
  <c r="C77" i="13"/>
  <c r="D77" i="13"/>
  <c r="C81" i="13"/>
  <c r="D81" i="13"/>
  <c r="C85" i="13"/>
  <c r="D85" i="13"/>
  <c r="C89" i="13"/>
  <c r="D89" i="13"/>
  <c r="C93" i="13"/>
  <c r="D93" i="13"/>
  <c r="C97" i="13"/>
  <c r="D97" i="13"/>
  <c r="C101" i="13"/>
  <c r="D101" i="13"/>
  <c r="C105" i="13"/>
  <c r="D105" i="13"/>
  <c r="C109" i="13"/>
  <c r="D109" i="13"/>
  <c r="C113" i="13"/>
  <c r="D113" i="13"/>
  <c r="C117" i="13"/>
  <c r="D117" i="13"/>
  <c r="C121" i="13"/>
  <c r="D121" i="13"/>
  <c r="C125" i="13"/>
  <c r="D125" i="13"/>
  <c r="C129" i="13"/>
  <c r="D129" i="13"/>
  <c r="C133" i="13"/>
  <c r="D133" i="13"/>
  <c r="C137" i="13"/>
  <c r="D137" i="13"/>
  <c r="C141" i="13"/>
  <c r="D141" i="13"/>
  <c r="C145" i="13"/>
  <c r="D145" i="13"/>
  <c r="F149" i="13"/>
  <c r="C149" i="13"/>
  <c r="D149" i="13"/>
  <c r="F153" i="13"/>
  <c r="C153" i="13"/>
  <c r="D153" i="13"/>
  <c r="F157" i="13"/>
  <c r="C157" i="13"/>
  <c r="D157" i="13"/>
  <c r="F161" i="13"/>
  <c r="C161" i="13"/>
  <c r="D161" i="13"/>
  <c r="F165" i="13"/>
  <c r="C165" i="13"/>
  <c r="D165" i="13"/>
  <c r="F169" i="13"/>
  <c r="C169" i="13"/>
  <c r="D169" i="13"/>
  <c r="F173" i="13"/>
  <c r="C173" i="13"/>
  <c r="D173" i="13"/>
  <c r="F177" i="13"/>
  <c r="C177" i="13"/>
  <c r="D177" i="13"/>
  <c r="F181" i="13"/>
  <c r="C181" i="13"/>
  <c r="D181" i="13"/>
  <c r="F185" i="13"/>
  <c r="C185" i="13"/>
  <c r="D185" i="13"/>
  <c r="F189" i="13"/>
  <c r="C189" i="13"/>
  <c r="D189" i="13"/>
  <c r="F193" i="13"/>
  <c r="C193" i="13"/>
  <c r="D193" i="13"/>
  <c r="F197" i="13"/>
  <c r="C197" i="13"/>
  <c r="D197" i="13"/>
  <c r="F201" i="13"/>
  <c r="C201" i="13"/>
  <c r="D201" i="13"/>
  <c r="F205" i="13"/>
  <c r="C205" i="13"/>
  <c r="D205" i="13"/>
  <c r="F209" i="13"/>
  <c r="C209" i="13"/>
  <c r="D209" i="13"/>
  <c r="C1117" i="13"/>
  <c r="D1117" i="13"/>
  <c r="C126" i="13"/>
  <c r="E126" i="13" s="1"/>
  <c r="H126" i="13" s="1"/>
  <c r="D126" i="13"/>
  <c r="D118" i="13"/>
  <c r="E118" i="13" s="1"/>
  <c r="H118" i="13" s="1"/>
  <c r="C118" i="13"/>
  <c r="D110" i="13"/>
  <c r="E110" i="13" s="1"/>
  <c r="H110" i="13" s="1"/>
  <c r="C110" i="13"/>
  <c r="D102" i="13"/>
  <c r="E102" i="13" s="1"/>
  <c r="H102" i="13" s="1"/>
  <c r="C102" i="13"/>
  <c r="D94" i="13"/>
  <c r="E94" i="13" s="1"/>
  <c r="H94" i="13" s="1"/>
  <c r="C94" i="13"/>
  <c r="D86" i="13"/>
  <c r="E86" i="13" s="1"/>
  <c r="H86" i="13" s="1"/>
  <c r="C86" i="13"/>
  <c r="D78" i="13"/>
  <c r="E78" i="13" s="1"/>
  <c r="H78" i="13" s="1"/>
  <c r="C78" i="13"/>
  <c r="D70" i="13"/>
  <c r="E70" i="13" s="1"/>
  <c r="H70" i="13" s="1"/>
  <c r="C70" i="13"/>
  <c r="D62" i="13"/>
  <c r="E62" i="13" s="1"/>
  <c r="H62" i="13" s="1"/>
  <c r="C62" i="13"/>
  <c r="F54" i="13"/>
  <c r="D54" i="13"/>
  <c r="C54" i="13"/>
  <c r="C1115" i="13"/>
  <c r="D1115" i="13"/>
  <c r="C1111" i="13"/>
  <c r="D1111" i="13"/>
  <c r="C1107" i="13"/>
  <c r="D1107" i="13"/>
  <c r="C1103" i="13"/>
  <c r="D1103" i="13"/>
  <c r="C1099" i="13"/>
  <c r="D1099" i="13"/>
  <c r="C1095" i="13"/>
  <c r="D1095" i="13"/>
  <c r="C1091" i="13"/>
  <c r="D1091" i="13"/>
  <c r="D1066" i="13"/>
  <c r="C1066" i="13"/>
  <c r="D1062" i="13"/>
  <c r="C1062" i="13"/>
  <c r="D1058" i="13"/>
  <c r="C1058" i="13"/>
  <c r="D1054" i="13"/>
  <c r="C1054" i="13"/>
  <c r="D1050" i="13"/>
  <c r="C1050" i="13"/>
  <c r="D1046" i="13"/>
  <c r="C1046" i="13"/>
  <c r="D1042" i="13"/>
  <c r="C1042" i="13"/>
  <c r="D1038" i="13"/>
  <c r="C1038" i="13"/>
  <c r="D1034" i="13"/>
  <c r="C1034" i="13"/>
  <c r="D1030" i="13"/>
  <c r="C1030" i="13"/>
  <c r="D1026" i="13"/>
  <c r="C1026" i="13"/>
  <c r="D1022" i="13"/>
  <c r="C1022" i="13"/>
  <c r="D1018" i="13"/>
  <c r="C1018" i="13"/>
  <c r="D1014" i="13"/>
  <c r="C1014" i="13"/>
  <c r="D1010" i="13"/>
  <c r="C1010" i="13"/>
  <c r="D1006" i="13"/>
  <c r="C1006" i="13"/>
  <c r="D1002" i="13"/>
  <c r="C1002" i="13"/>
  <c r="D998" i="13"/>
  <c r="C998" i="13"/>
  <c r="D994" i="13"/>
  <c r="C994" i="13"/>
  <c r="D990" i="13"/>
  <c r="C990" i="13"/>
  <c r="D986" i="13"/>
  <c r="C986" i="13"/>
  <c r="D982" i="13"/>
  <c r="C982" i="13"/>
  <c r="D978" i="13"/>
  <c r="C978" i="13"/>
  <c r="D974" i="13"/>
  <c r="C974" i="13"/>
  <c r="D970" i="13"/>
  <c r="C970" i="13"/>
  <c r="D966" i="13"/>
  <c r="C966" i="13"/>
  <c r="D962" i="13"/>
  <c r="C962" i="13"/>
  <c r="D958" i="13"/>
  <c r="C958" i="13"/>
  <c r="D954" i="13"/>
  <c r="C954" i="13"/>
  <c r="D950" i="13"/>
  <c r="C950" i="13"/>
  <c r="D946" i="13"/>
  <c r="C946" i="13"/>
  <c r="D942" i="13"/>
  <c r="C942" i="13"/>
  <c r="D938" i="13"/>
  <c r="C938" i="13"/>
  <c r="D934" i="13"/>
  <c r="C934" i="13"/>
  <c r="D930" i="13"/>
  <c r="C930" i="13"/>
  <c r="D926" i="13"/>
  <c r="C926" i="13"/>
  <c r="D922" i="13"/>
  <c r="C922" i="13"/>
  <c r="D918" i="13"/>
  <c r="C918" i="13"/>
  <c r="D914" i="13"/>
  <c r="C914" i="13"/>
  <c r="D910" i="13"/>
  <c r="C910" i="13"/>
  <c r="D906" i="13"/>
  <c r="C906" i="13"/>
  <c r="C902" i="13"/>
  <c r="D902" i="13"/>
  <c r="C898" i="13"/>
  <c r="D898" i="13"/>
  <c r="C894" i="13"/>
  <c r="D894" i="13"/>
  <c r="C890" i="13"/>
  <c r="D890" i="13"/>
  <c r="C886" i="13"/>
  <c r="D886" i="13"/>
  <c r="C882" i="13"/>
  <c r="D882" i="13"/>
  <c r="C878" i="13"/>
  <c r="D878" i="13"/>
  <c r="C874" i="13"/>
  <c r="D874" i="13"/>
  <c r="C870" i="13"/>
  <c r="D870" i="13"/>
  <c r="C866" i="13"/>
  <c r="D866" i="13"/>
  <c r="C862" i="13"/>
  <c r="D862" i="13"/>
  <c r="C858" i="13"/>
  <c r="D858" i="13"/>
  <c r="C854" i="13"/>
  <c r="D854" i="13"/>
  <c r="C850" i="13"/>
  <c r="D850" i="13"/>
  <c r="C846" i="13"/>
  <c r="D846" i="13"/>
  <c r="C842" i="13"/>
  <c r="D842" i="13"/>
  <c r="C838" i="13"/>
  <c r="D838" i="13"/>
  <c r="C834" i="13"/>
  <c r="D834" i="13"/>
  <c r="C830" i="13"/>
  <c r="D830" i="13"/>
  <c r="C826" i="13"/>
  <c r="D826" i="13"/>
  <c r="D821" i="13"/>
  <c r="C821" i="13"/>
  <c r="E821" i="13" s="1"/>
  <c r="H821" i="13" s="1"/>
  <c r="D817" i="13"/>
  <c r="C817" i="13"/>
  <c r="E817" i="13" s="1"/>
  <c r="H817" i="13" s="1"/>
  <c r="D813" i="13"/>
  <c r="C813" i="13"/>
  <c r="E813" i="13" s="1"/>
  <c r="H813" i="13" s="1"/>
  <c r="D809" i="13"/>
  <c r="C809" i="13"/>
  <c r="E809" i="13" s="1"/>
  <c r="H809" i="13" s="1"/>
  <c r="D805" i="13"/>
  <c r="C805" i="13"/>
  <c r="E805" i="13" s="1"/>
  <c r="H805" i="13" s="1"/>
  <c r="D801" i="13"/>
  <c r="C801" i="13"/>
  <c r="E801" i="13" s="1"/>
  <c r="H801" i="13" s="1"/>
  <c r="D797" i="13"/>
  <c r="C797" i="13"/>
  <c r="E797" i="13" s="1"/>
  <c r="H797" i="13" s="1"/>
  <c r="D793" i="13"/>
  <c r="C793" i="13"/>
  <c r="E793" i="13" s="1"/>
  <c r="H793" i="13" s="1"/>
  <c r="D789" i="13"/>
  <c r="C789" i="13"/>
  <c r="E789" i="13" s="1"/>
  <c r="H789" i="13" s="1"/>
  <c r="D785" i="13"/>
  <c r="C785" i="13"/>
  <c r="E785" i="13" s="1"/>
  <c r="H785" i="13" s="1"/>
  <c r="D781" i="13"/>
  <c r="C781" i="13"/>
  <c r="E781" i="13" s="1"/>
  <c r="H781" i="13" s="1"/>
  <c r="D777" i="13"/>
  <c r="C777" i="13"/>
  <c r="E777" i="13" s="1"/>
  <c r="H777" i="13" s="1"/>
  <c r="D773" i="13"/>
  <c r="C773" i="13"/>
  <c r="E773" i="13" s="1"/>
  <c r="H773" i="13" s="1"/>
  <c r="D769" i="13"/>
  <c r="C769" i="13"/>
  <c r="E769" i="13" s="1"/>
  <c r="H769" i="13" s="1"/>
  <c r="D765" i="13"/>
  <c r="C765" i="13"/>
  <c r="E765" i="13" s="1"/>
  <c r="H765" i="13" s="1"/>
  <c r="D761" i="13"/>
  <c r="C761" i="13"/>
  <c r="E761" i="13" s="1"/>
  <c r="H761" i="13" s="1"/>
  <c r="D757" i="13"/>
  <c r="C757" i="13"/>
  <c r="E757" i="13" s="1"/>
  <c r="H757" i="13" s="1"/>
  <c r="D753" i="13"/>
  <c r="C753" i="13"/>
  <c r="E753" i="13" s="1"/>
  <c r="H753" i="13" s="1"/>
  <c r="D749" i="13"/>
  <c r="C749" i="13"/>
  <c r="E749" i="13" s="1"/>
  <c r="H749" i="13" s="1"/>
  <c r="D745" i="13"/>
  <c r="C745" i="13"/>
  <c r="E745" i="13" s="1"/>
  <c r="H745" i="13" s="1"/>
  <c r="D741" i="13"/>
  <c r="C741" i="13"/>
  <c r="E741" i="13" s="1"/>
  <c r="H741" i="13" s="1"/>
  <c r="D737" i="13"/>
  <c r="C737" i="13"/>
  <c r="E737" i="13" s="1"/>
  <c r="H737" i="13" s="1"/>
  <c r="D733" i="13"/>
  <c r="C733" i="13"/>
  <c r="E733" i="13" s="1"/>
  <c r="H733" i="13" s="1"/>
  <c r="D729" i="13"/>
  <c r="C729" i="13"/>
  <c r="E729" i="13" s="1"/>
  <c r="H729" i="13" s="1"/>
  <c r="C726" i="13"/>
  <c r="D726" i="13"/>
  <c r="C1113" i="13"/>
  <c r="D1113" i="13"/>
  <c r="C1109" i="13"/>
  <c r="D1109" i="13"/>
  <c r="C1105" i="13"/>
  <c r="D1105" i="13"/>
  <c r="C1101" i="13"/>
  <c r="D1101" i="13"/>
  <c r="C1097" i="13"/>
  <c r="D1097" i="13"/>
  <c r="C1093" i="13"/>
  <c r="D1093" i="13"/>
  <c r="C1089" i="13"/>
  <c r="D1089" i="13"/>
  <c r="C1087" i="13"/>
  <c r="D1087" i="13"/>
  <c r="C1085" i="13"/>
  <c r="D1085" i="13"/>
  <c r="C1083" i="13"/>
  <c r="D1083" i="13"/>
  <c r="C1081" i="13"/>
  <c r="D1081" i="13"/>
  <c r="C1079" i="13"/>
  <c r="D1079" i="13"/>
  <c r="C1077" i="13"/>
  <c r="D1077" i="13"/>
  <c r="C1075" i="13"/>
  <c r="D1075" i="13"/>
  <c r="C1073" i="13"/>
  <c r="D1073" i="13"/>
  <c r="C1071" i="13"/>
  <c r="D1071" i="13"/>
  <c r="C1069" i="13"/>
  <c r="D1069" i="13"/>
  <c r="F1065" i="13"/>
  <c r="C1065" i="13"/>
  <c r="D1065" i="13"/>
  <c r="F1061" i="13"/>
  <c r="C1061" i="13"/>
  <c r="D1061" i="13"/>
  <c r="F1057" i="13"/>
  <c r="C1057" i="13"/>
  <c r="D1057" i="13"/>
  <c r="F1053" i="13"/>
  <c r="C1053" i="13"/>
  <c r="D1053" i="13"/>
  <c r="F1049" i="13"/>
  <c r="C1049" i="13"/>
  <c r="D1049" i="13"/>
  <c r="F1045" i="13"/>
  <c r="C1045" i="13"/>
  <c r="D1045" i="13"/>
  <c r="F1041" i="13"/>
  <c r="C1041" i="13"/>
  <c r="D1041" i="13"/>
  <c r="F1037" i="13"/>
  <c r="C1037" i="13"/>
  <c r="D1037" i="13"/>
  <c r="F1033" i="13"/>
  <c r="C1033" i="13"/>
  <c r="D1033" i="13"/>
  <c r="F1029" i="13"/>
  <c r="C1029" i="13"/>
  <c r="D1029" i="13"/>
  <c r="F1025" i="13"/>
  <c r="C1025" i="13"/>
  <c r="D1025" i="13"/>
  <c r="F1021" i="13"/>
  <c r="C1021" i="13"/>
  <c r="D1021" i="13"/>
  <c r="F1017" i="13"/>
  <c r="C1017" i="13"/>
  <c r="D1017" i="13"/>
  <c r="F1013" i="13"/>
  <c r="C1013" i="13"/>
  <c r="D1013" i="13"/>
  <c r="F1009" i="13"/>
  <c r="C1009" i="13"/>
  <c r="D1009" i="13"/>
  <c r="F1005" i="13"/>
  <c r="C1005" i="13"/>
  <c r="D1005" i="13"/>
  <c r="F1001" i="13"/>
  <c r="C1001" i="13"/>
  <c r="D1001" i="13"/>
  <c r="F997" i="13"/>
  <c r="C997" i="13"/>
  <c r="D997" i="13"/>
  <c r="F993" i="13"/>
  <c r="C993" i="13"/>
  <c r="D993" i="13"/>
  <c r="F989" i="13"/>
  <c r="C989" i="13"/>
  <c r="D989" i="13"/>
  <c r="F985" i="13"/>
  <c r="C985" i="13"/>
  <c r="D985" i="13"/>
  <c r="F981" i="13"/>
  <c r="C981" i="13"/>
  <c r="D981" i="13"/>
  <c r="F977" i="13"/>
  <c r="C977" i="13"/>
  <c r="D977" i="13"/>
  <c r="F973" i="13"/>
  <c r="C973" i="13"/>
  <c r="D973" i="13"/>
  <c r="F969" i="13"/>
  <c r="C969" i="13"/>
  <c r="D969" i="13"/>
  <c r="F965" i="13"/>
  <c r="C965" i="13"/>
  <c r="D965" i="13"/>
  <c r="F961" i="13"/>
  <c r="C961" i="13"/>
  <c r="D961" i="13"/>
  <c r="F957" i="13"/>
  <c r="C957" i="13"/>
  <c r="D957" i="13"/>
  <c r="F953" i="13"/>
  <c r="C953" i="13"/>
  <c r="D953" i="13"/>
  <c r="F949" i="13"/>
  <c r="C949" i="13"/>
  <c r="D949" i="13"/>
  <c r="F945" i="13"/>
  <c r="C945" i="13"/>
  <c r="D945" i="13"/>
  <c r="F941" i="13"/>
  <c r="C941" i="13"/>
  <c r="D941" i="13"/>
  <c r="F937" i="13"/>
  <c r="C937" i="13"/>
  <c r="D937" i="13"/>
  <c r="F933" i="13"/>
  <c r="C933" i="13"/>
  <c r="D933" i="13"/>
  <c r="F929" i="13"/>
  <c r="C929" i="13"/>
  <c r="D929" i="13"/>
  <c r="F925" i="13"/>
  <c r="C925" i="13"/>
  <c r="D925" i="13"/>
  <c r="F921" i="13"/>
  <c r="C921" i="13"/>
  <c r="D921" i="13"/>
  <c r="F917" i="13"/>
  <c r="C917" i="13"/>
  <c r="D917" i="13"/>
  <c r="F913" i="13"/>
  <c r="C913" i="13"/>
  <c r="D913" i="13"/>
  <c r="F909" i="13"/>
  <c r="C909" i="13"/>
  <c r="D909" i="13"/>
  <c r="F905" i="13"/>
  <c r="C905" i="13"/>
  <c r="D905" i="13"/>
  <c r="F901" i="13"/>
  <c r="C901" i="13"/>
  <c r="D901" i="13"/>
  <c r="F897" i="13"/>
  <c r="C897" i="13"/>
  <c r="D897" i="13"/>
  <c r="F893" i="13"/>
  <c r="C893" i="13"/>
  <c r="D893" i="13"/>
  <c r="F889" i="13"/>
  <c r="C889" i="13"/>
  <c r="D889" i="13"/>
  <c r="F885" i="13"/>
  <c r="C885" i="13"/>
  <c r="D885" i="13"/>
  <c r="F881" i="13"/>
  <c r="D881" i="13"/>
  <c r="C881" i="13"/>
  <c r="F877" i="13"/>
  <c r="D877" i="13"/>
  <c r="C877" i="13"/>
  <c r="F873" i="13"/>
  <c r="D873" i="13"/>
  <c r="C873" i="13"/>
  <c r="F869" i="13"/>
  <c r="D869" i="13"/>
  <c r="C869" i="13"/>
  <c r="F865" i="13"/>
  <c r="D865" i="13"/>
  <c r="C865" i="13"/>
  <c r="F861" i="13"/>
  <c r="D861" i="13"/>
  <c r="C861" i="13"/>
  <c r="F857" i="13"/>
  <c r="D857" i="13"/>
  <c r="C857" i="13"/>
  <c r="F853" i="13"/>
  <c r="D853" i="13"/>
  <c r="C853" i="13"/>
  <c r="F849" i="13"/>
  <c r="D849" i="13"/>
  <c r="C849" i="13"/>
  <c r="F845" i="13"/>
  <c r="D845" i="13"/>
  <c r="C845" i="13"/>
  <c r="F841" i="13"/>
  <c r="D841" i="13"/>
  <c r="C841" i="13"/>
  <c r="F837" i="13"/>
  <c r="D837" i="13"/>
  <c r="C837" i="13"/>
  <c r="F833" i="13"/>
  <c r="D833" i="13"/>
  <c r="C833" i="13"/>
  <c r="F829" i="13"/>
  <c r="D829" i="13"/>
  <c r="C829" i="13"/>
  <c r="F825" i="13"/>
  <c r="D825" i="13"/>
  <c r="C825" i="13"/>
  <c r="C822" i="13"/>
  <c r="D822" i="13"/>
  <c r="C818" i="13"/>
  <c r="D818" i="13"/>
  <c r="C814" i="13"/>
  <c r="D814" i="13"/>
  <c r="C810" i="13"/>
  <c r="D810" i="13"/>
  <c r="C806" i="13"/>
  <c r="D806" i="13"/>
  <c r="C802" i="13"/>
  <c r="D802" i="13"/>
  <c r="C798" i="13"/>
  <c r="D798" i="13"/>
  <c r="C794" i="13"/>
  <c r="D794" i="13"/>
  <c r="C790" i="13"/>
  <c r="D790" i="13"/>
  <c r="C786" i="13"/>
  <c r="D786" i="13"/>
  <c r="C782" i="13"/>
  <c r="D782" i="13"/>
  <c r="C778" i="13"/>
  <c r="D778" i="13"/>
  <c r="C774" i="13"/>
  <c r="D774" i="13"/>
  <c r="C770" i="13"/>
  <c r="D770" i="13"/>
  <c r="C766" i="13"/>
  <c r="D766" i="13"/>
  <c r="C762" i="13"/>
  <c r="D762" i="13"/>
  <c r="C758" i="13"/>
  <c r="D758" i="13"/>
  <c r="C754" i="13"/>
  <c r="D754" i="13"/>
  <c r="C750" i="13"/>
  <c r="D750" i="13"/>
  <c r="C746" i="13"/>
  <c r="D746" i="13"/>
  <c r="C742" i="13"/>
  <c r="D742" i="13"/>
  <c r="C738" i="13"/>
  <c r="D738" i="13"/>
  <c r="C734" i="13"/>
  <c r="D734" i="13"/>
  <c r="C730" i="13"/>
  <c r="D730" i="13"/>
  <c r="C722" i="13"/>
  <c r="D722" i="13"/>
  <c r="D715" i="13"/>
  <c r="E715" i="13" s="1"/>
  <c r="H715" i="13" s="1"/>
  <c r="C715" i="13"/>
  <c r="D711" i="13"/>
  <c r="E711" i="13" s="1"/>
  <c r="H711" i="13" s="1"/>
  <c r="C711" i="13"/>
  <c r="D707" i="13"/>
  <c r="E707" i="13" s="1"/>
  <c r="H707" i="13" s="1"/>
  <c r="C707" i="13"/>
  <c r="D681" i="13"/>
  <c r="E681" i="13" s="1"/>
  <c r="H681" i="13" s="1"/>
  <c r="C681" i="13"/>
  <c r="D677" i="13"/>
  <c r="E677" i="13" s="1"/>
  <c r="H677" i="13" s="1"/>
  <c r="C677" i="13"/>
  <c r="D673" i="13"/>
  <c r="E673" i="13" s="1"/>
  <c r="H673" i="13" s="1"/>
  <c r="C673" i="13"/>
  <c r="D669" i="13"/>
  <c r="E669" i="13" s="1"/>
  <c r="H669" i="13" s="1"/>
  <c r="C669" i="13"/>
  <c r="D665" i="13"/>
  <c r="E665" i="13" s="1"/>
  <c r="H665" i="13" s="1"/>
  <c r="C665" i="13"/>
  <c r="D661" i="13"/>
  <c r="E661" i="13" s="1"/>
  <c r="H661" i="13" s="1"/>
  <c r="C661" i="13"/>
  <c r="D657" i="13"/>
  <c r="E657" i="13" s="1"/>
  <c r="H657" i="13" s="1"/>
  <c r="C657" i="13"/>
  <c r="D653" i="13"/>
  <c r="E653" i="13" s="1"/>
  <c r="H653" i="13" s="1"/>
  <c r="C653" i="13"/>
  <c r="D649" i="13"/>
  <c r="E649" i="13" s="1"/>
  <c r="H649" i="13" s="1"/>
  <c r="C649" i="13"/>
  <c r="D645" i="13"/>
  <c r="E645" i="13" s="1"/>
  <c r="H645" i="13" s="1"/>
  <c r="C645" i="13"/>
  <c r="D641" i="13"/>
  <c r="E641" i="13" s="1"/>
  <c r="H641" i="13" s="1"/>
  <c r="C641" i="13"/>
  <c r="D637" i="13"/>
  <c r="E637" i="13" s="1"/>
  <c r="H637" i="13" s="1"/>
  <c r="C637" i="13"/>
  <c r="D633" i="13"/>
  <c r="E633" i="13" s="1"/>
  <c r="H633" i="13" s="1"/>
  <c r="C633" i="13"/>
  <c r="D629" i="13"/>
  <c r="E629" i="13" s="1"/>
  <c r="H629" i="13" s="1"/>
  <c r="C629" i="13"/>
  <c r="D625" i="13"/>
  <c r="E625" i="13" s="1"/>
  <c r="H625" i="13" s="1"/>
  <c r="C625" i="13"/>
  <c r="D621" i="13"/>
  <c r="E621" i="13" s="1"/>
  <c r="H621" i="13" s="1"/>
  <c r="C621" i="13"/>
  <c r="D617" i="13"/>
  <c r="E617" i="13" s="1"/>
  <c r="H617" i="13" s="1"/>
  <c r="C617" i="13"/>
  <c r="D613" i="13"/>
  <c r="E613" i="13" s="1"/>
  <c r="H613" i="13" s="1"/>
  <c r="C613" i="13"/>
  <c r="D609" i="13"/>
  <c r="E609" i="13" s="1"/>
  <c r="H609" i="13" s="1"/>
  <c r="C609" i="13"/>
  <c r="D605" i="13"/>
  <c r="E605" i="13" s="1"/>
  <c r="H605" i="13" s="1"/>
  <c r="C605" i="13"/>
  <c r="D601" i="13"/>
  <c r="E601" i="13" s="1"/>
  <c r="H601" i="13" s="1"/>
  <c r="C601" i="13"/>
  <c r="D597" i="13"/>
  <c r="E597" i="13" s="1"/>
  <c r="H597" i="13" s="1"/>
  <c r="C597" i="13"/>
  <c r="D593" i="13"/>
  <c r="E593" i="13" s="1"/>
  <c r="H593" i="13" s="1"/>
  <c r="C593" i="13"/>
  <c r="D589" i="13"/>
  <c r="E589" i="13" s="1"/>
  <c r="H589" i="13" s="1"/>
  <c r="C589" i="13"/>
  <c r="D585" i="13"/>
  <c r="E585" i="13" s="1"/>
  <c r="H585" i="13" s="1"/>
  <c r="C585" i="13"/>
  <c r="D581" i="13"/>
  <c r="E581" i="13" s="1"/>
  <c r="H581" i="13" s="1"/>
  <c r="C581" i="13"/>
  <c r="D577" i="13"/>
  <c r="E577" i="13" s="1"/>
  <c r="H577" i="13" s="1"/>
  <c r="C577" i="13"/>
  <c r="D573" i="13"/>
  <c r="E573" i="13" s="1"/>
  <c r="H573" i="13" s="1"/>
  <c r="C573" i="13"/>
  <c r="D569" i="13"/>
  <c r="E569" i="13" s="1"/>
  <c r="H569" i="13" s="1"/>
  <c r="C569" i="13"/>
  <c r="C565" i="13"/>
  <c r="E565" i="13" s="1"/>
  <c r="H565" i="13" s="1"/>
  <c r="D565" i="13"/>
  <c r="C561" i="13"/>
  <c r="E561" i="13" s="1"/>
  <c r="H561" i="13" s="1"/>
  <c r="D561" i="13"/>
  <c r="C557" i="13"/>
  <c r="E557" i="13" s="1"/>
  <c r="H557" i="13" s="1"/>
  <c r="D557" i="13"/>
  <c r="C553" i="13"/>
  <c r="E553" i="13" s="1"/>
  <c r="H553" i="13" s="1"/>
  <c r="D553" i="13"/>
  <c r="C549" i="13"/>
  <c r="E549" i="13" s="1"/>
  <c r="H549" i="13" s="1"/>
  <c r="D549" i="13"/>
  <c r="C545" i="13"/>
  <c r="E545" i="13" s="1"/>
  <c r="H545" i="13" s="1"/>
  <c r="D545" i="13"/>
  <c r="D541" i="13"/>
  <c r="E541" i="13" s="1"/>
  <c r="H541" i="13" s="1"/>
  <c r="C541" i="13"/>
  <c r="D537" i="13"/>
  <c r="E537" i="13" s="1"/>
  <c r="H537" i="13" s="1"/>
  <c r="C537" i="13"/>
  <c r="D533" i="13"/>
  <c r="E533" i="13" s="1"/>
  <c r="H533" i="13" s="1"/>
  <c r="C533" i="13"/>
  <c r="D529" i="13"/>
  <c r="E529" i="13" s="1"/>
  <c r="H529" i="13" s="1"/>
  <c r="C529" i="13"/>
  <c r="D525" i="13"/>
  <c r="E525" i="13" s="1"/>
  <c r="H525" i="13" s="1"/>
  <c r="C525" i="13"/>
  <c r="D521" i="13"/>
  <c r="E521" i="13" s="1"/>
  <c r="H521" i="13" s="1"/>
  <c r="C521" i="13"/>
  <c r="D517" i="13"/>
  <c r="E517" i="13" s="1"/>
  <c r="H517" i="13" s="1"/>
  <c r="C517" i="13"/>
  <c r="D513" i="13"/>
  <c r="E513" i="13" s="1"/>
  <c r="H513" i="13" s="1"/>
  <c r="C513" i="13"/>
  <c r="D509" i="13"/>
  <c r="E509" i="13" s="1"/>
  <c r="H509" i="13" s="1"/>
  <c r="C509" i="13"/>
  <c r="D505" i="13"/>
  <c r="E505" i="13" s="1"/>
  <c r="H505" i="13" s="1"/>
  <c r="C505" i="13"/>
  <c r="D501" i="13"/>
  <c r="E501" i="13" s="1"/>
  <c r="H501" i="13" s="1"/>
  <c r="C501" i="13"/>
  <c r="D497" i="13"/>
  <c r="E497" i="13" s="1"/>
  <c r="H497" i="13" s="1"/>
  <c r="C497" i="13"/>
  <c r="D493" i="13"/>
  <c r="E493" i="13" s="1"/>
  <c r="H493" i="13" s="1"/>
  <c r="C493" i="13"/>
  <c r="D489" i="13"/>
  <c r="E489" i="13" s="1"/>
  <c r="H489" i="13" s="1"/>
  <c r="C489" i="13"/>
  <c r="D485" i="13"/>
  <c r="E485" i="13" s="1"/>
  <c r="H485" i="13" s="1"/>
  <c r="C485" i="13"/>
  <c r="D481" i="13"/>
  <c r="E481" i="13" s="1"/>
  <c r="H481" i="13" s="1"/>
  <c r="C481" i="13"/>
  <c r="D477" i="13"/>
  <c r="E477" i="13" s="1"/>
  <c r="H477" i="13" s="1"/>
  <c r="C477" i="13"/>
  <c r="D473" i="13"/>
  <c r="E473" i="13" s="1"/>
  <c r="H473" i="13" s="1"/>
  <c r="C473" i="13"/>
  <c r="D469" i="13"/>
  <c r="E469" i="13" s="1"/>
  <c r="H469" i="13" s="1"/>
  <c r="C469" i="13"/>
  <c r="D465" i="13"/>
  <c r="E465" i="13" s="1"/>
  <c r="H465" i="13" s="1"/>
  <c r="C465" i="13"/>
  <c r="D461" i="13"/>
  <c r="E461" i="13" s="1"/>
  <c r="H461" i="13" s="1"/>
  <c r="C461" i="13"/>
  <c r="D457" i="13"/>
  <c r="E457" i="13" s="1"/>
  <c r="H457" i="13" s="1"/>
  <c r="C457" i="13"/>
  <c r="D453" i="13"/>
  <c r="E453" i="13" s="1"/>
  <c r="H453" i="13" s="1"/>
  <c r="C453" i="13"/>
  <c r="D449" i="13"/>
  <c r="E449" i="13" s="1"/>
  <c r="H449" i="13" s="1"/>
  <c r="C449" i="13"/>
  <c r="D445" i="13"/>
  <c r="E445" i="13" s="1"/>
  <c r="H445" i="13" s="1"/>
  <c r="C445" i="13"/>
  <c r="D441" i="13"/>
  <c r="E441" i="13" s="1"/>
  <c r="H441" i="13" s="1"/>
  <c r="C441" i="13"/>
  <c r="D437" i="13"/>
  <c r="E437" i="13" s="1"/>
  <c r="H437" i="13" s="1"/>
  <c r="C437" i="13"/>
  <c r="D433" i="13"/>
  <c r="E433" i="13" s="1"/>
  <c r="H433" i="13" s="1"/>
  <c r="C433" i="13"/>
  <c r="D429" i="13"/>
  <c r="E429" i="13" s="1"/>
  <c r="H429" i="13" s="1"/>
  <c r="C429" i="13"/>
  <c r="D427" i="13"/>
  <c r="C427" i="13"/>
  <c r="C1133" i="13"/>
  <c r="D1133" i="13"/>
  <c r="C1131" i="13"/>
  <c r="D1131" i="13"/>
  <c r="C1129" i="13"/>
  <c r="D1129" i="13"/>
  <c r="C1127" i="13"/>
  <c r="D1127" i="13"/>
  <c r="C1125" i="13"/>
  <c r="D1125" i="13"/>
  <c r="C1123" i="13"/>
  <c r="D1123" i="13"/>
  <c r="C1121" i="13"/>
  <c r="D1121" i="13"/>
  <c r="C1119" i="13"/>
  <c r="D1119" i="13"/>
  <c r="C1144" i="13"/>
  <c r="D1144" i="13"/>
  <c r="D1142" i="13"/>
  <c r="C1142" i="13"/>
  <c r="C1140" i="13"/>
  <c r="D1140" i="13"/>
  <c r="D725" i="13"/>
  <c r="E725" i="13" s="1"/>
  <c r="H725" i="13" s="1"/>
  <c r="C725" i="13"/>
  <c r="D721" i="13"/>
  <c r="E721" i="13" s="1"/>
  <c r="H721" i="13" s="1"/>
  <c r="C721" i="13"/>
  <c r="D717" i="13"/>
  <c r="E717" i="13" s="1"/>
  <c r="H717" i="13" s="1"/>
  <c r="C717" i="13"/>
  <c r="D713" i="13"/>
  <c r="E713" i="13" s="1"/>
  <c r="H713" i="13" s="1"/>
  <c r="C713" i="13"/>
  <c r="D709" i="13"/>
  <c r="E709" i="13" s="1"/>
  <c r="H709" i="13" s="1"/>
  <c r="C709" i="13"/>
  <c r="D705" i="13"/>
  <c r="E705" i="13" s="1"/>
  <c r="H705" i="13" s="1"/>
  <c r="C705" i="13"/>
  <c r="D703" i="13"/>
  <c r="C703" i="13"/>
  <c r="D701" i="13"/>
  <c r="C701" i="13"/>
  <c r="D699" i="13"/>
  <c r="C699" i="13"/>
  <c r="D697" i="13"/>
  <c r="C697" i="13"/>
  <c r="D695" i="13"/>
  <c r="C695" i="13"/>
  <c r="D693" i="13"/>
  <c r="C693" i="13"/>
  <c r="D691" i="13"/>
  <c r="C691" i="13"/>
  <c r="D689" i="13"/>
  <c r="C689" i="13"/>
  <c r="D687" i="13"/>
  <c r="C687" i="13"/>
  <c r="D685" i="13"/>
  <c r="C685" i="13"/>
  <c r="D683" i="13"/>
  <c r="C683" i="13"/>
  <c r="D679" i="13"/>
  <c r="C679" i="13"/>
  <c r="D675" i="13"/>
  <c r="C675" i="13"/>
  <c r="D671" i="13"/>
  <c r="C671" i="13"/>
  <c r="D667" i="13"/>
  <c r="C667" i="13"/>
  <c r="D663" i="13"/>
  <c r="C663" i="13"/>
  <c r="D659" i="13"/>
  <c r="C659" i="13"/>
  <c r="D655" i="13"/>
  <c r="C655" i="13"/>
  <c r="D651" i="13"/>
  <c r="C651" i="13"/>
  <c r="D647" i="13"/>
  <c r="C647" i="13"/>
  <c r="D643" i="13"/>
  <c r="C643" i="13"/>
  <c r="D639" i="13"/>
  <c r="C639" i="13"/>
  <c r="D635" i="13"/>
  <c r="C635" i="13"/>
  <c r="D631" i="13"/>
  <c r="C631" i="13"/>
  <c r="D627" i="13"/>
  <c r="C627" i="13"/>
  <c r="D623" i="13"/>
  <c r="C623" i="13"/>
  <c r="D619" i="13"/>
  <c r="C619" i="13"/>
  <c r="D615" i="13"/>
  <c r="C615" i="13"/>
  <c r="D611" i="13"/>
  <c r="C611" i="13"/>
  <c r="D607" i="13"/>
  <c r="C607" i="13"/>
  <c r="D603" i="13"/>
  <c r="C603" i="13"/>
  <c r="D599" i="13"/>
  <c r="C599" i="13"/>
  <c r="D595" i="13"/>
  <c r="C595" i="13"/>
  <c r="D591" i="13"/>
  <c r="C591" i="13"/>
  <c r="D587" i="13"/>
  <c r="C587" i="13"/>
  <c r="D583" i="13"/>
  <c r="C583" i="13"/>
  <c r="D579" i="13"/>
  <c r="C579" i="13"/>
  <c r="D575" i="13"/>
  <c r="C575" i="13"/>
  <c r="D571" i="13"/>
  <c r="C571" i="13"/>
  <c r="D567" i="13"/>
  <c r="C567" i="13"/>
  <c r="D563" i="13"/>
  <c r="C563" i="13"/>
  <c r="D559" i="13"/>
  <c r="C559" i="13"/>
  <c r="C555" i="13"/>
  <c r="D555" i="13"/>
  <c r="C551" i="13"/>
  <c r="D551" i="13"/>
  <c r="C547" i="13"/>
  <c r="D547" i="13"/>
  <c r="D543" i="13"/>
  <c r="C543" i="13"/>
  <c r="D539" i="13"/>
  <c r="C539" i="13"/>
  <c r="D535" i="13"/>
  <c r="C535" i="13"/>
  <c r="D531" i="13"/>
  <c r="C531" i="13"/>
  <c r="D527" i="13"/>
  <c r="C527" i="13"/>
  <c r="D523" i="13"/>
  <c r="C523" i="13"/>
  <c r="D519" i="13"/>
  <c r="C519" i="13"/>
  <c r="D515" i="13"/>
  <c r="C515" i="13"/>
  <c r="D511" i="13"/>
  <c r="C511" i="13"/>
  <c r="D507" i="13"/>
  <c r="C507" i="13"/>
  <c r="D503" i="13"/>
  <c r="C503" i="13"/>
  <c r="D499" i="13"/>
  <c r="C499" i="13"/>
  <c r="D495" i="13"/>
  <c r="C495" i="13"/>
  <c r="D491" i="13"/>
  <c r="C491" i="13"/>
  <c r="D487" i="13"/>
  <c r="C487" i="13"/>
  <c r="D483" i="13"/>
  <c r="C483" i="13"/>
  <c r="D479" i="13"/>
  <c r="C479" i="13"/>
  <c r="D475" i="13"/>
  <c r="C475" i="13"/>
  <c r="D471" i="13"/>
  <c r="C471" i="13"/>
  <c r="D467" i="13"/>
  <c r="C467" i="13"/>
  <c r="D463" i="13"/>
  <c r="C463" i="13"/>
  <c r="D459" i="13"/>
  <c r="C459" i="13"/>
  <c r="D455" i="13"/>
  <c r="C455" i="13"/>
  <c r="D451" i="13"/>
  <c r="C451" i="13"/>
  <c r="D447" i="13"/>
  <c r="C447" i="13"/>
  <c r="D443" i="13"/>
  <c r="C443" i="13"/>
  <c r="D439" i="13"/>
  <c r="C439" i="13"/>
  <c r="D435" i="13"/>
  <c r="C435" i="13"/>
  <c r="D431" i="13"/>
  <c r="C431" i="13"/>
  <c r="D1139" i="13"/>
  <c r="C1139" i="13"/>
  <c r="C1137" i="13"/>
  <c r="D1137" i="13"/>
  <c r="C1135" i="13"/>
  <c r="D1135" i="13"/>
  <c r="F56" i="13"/>
  <c r="D56" i="13"/>
  <c r="C56" i="13"/>
  <c r="F68" i="13"/>
  <c r="D68" i="13"/>
  <c r="C68" i="13"/>
  <c r="F84" i="13"/>
  <c r="D84" i="13"/>
  <c r="C84" i="13"/>
  <c r="F100" i="13"/>
  <c r="D100" i="13"/>
  <c r="C100" i="13"/>
  <c r="F116" i="13"/>
  <c r="D116" i="13"/>
  <c r="C116" i="13"/>
  <c r="F130" i="13"/>
  <c r="C130" i="13"/>
  <c r="D130" i="13"/>
  <c r="F138" i="13"/>
  <c r="D138" i="13"/>
  <c r="C138" i="13"/>
  <c r="F146" i="13"/>
  <c r="D146" i="13"/>
  <c r="C146" i="13"/>
  <c r="F154" i="13"/>
  <c r="D154" i="13"/>
  <c r="C154" i="13"/>
  <c r="F162" i="13"/>
  <c r="D162" i="13"/>
  <c r="C162" i="13"/>
  <c r="F170" i="13"/>
  <c r="D170" i="13"/>
  <c r="C170" i="13"/>
  <c r="F178" i="13"/>
  <c r="D178" i="13"/>
  <c r="C178" i="13"/>
  <c r="F186" i="13"/>
  <c r="D186" i="13"/>
  <c r="C186" i="13"/>
  <c r="F194" i="13"/>
  <c r="D194" i="13"/>
  <c r="C194" i="13"/>
  <c r="F202" i="13"/>
  <c r="D202" i="13"/>
  <c r="C202" i="13"/>
  <c r="F210" i="13"/>
  <c r="D210" i="13"/>
  <c r="C210" i="13"/>
  <c r="F215" i="13"/>
  <c r="C215" i="13"/>
  <c r="D215" i="13"/>
  <c r="F219" i="13"/>
  <c r="C219" i="13"/>
  <c r="D219" i="13"/>
  <c r="F223" i="13"/>
  <c r="C223" i="13"/>
  <c r="D223" i="13"/>
  <c r="F227" i="13"/>
  <c r="C227" i="13"/>
  <c r="D227" i="13"/>
  <c r="F231" i="13"/>
  <c r="C231" i="13"/>
  <c r="D231" i="13"/>
  <c r="F235" i="13"/>
  <c r="C235" i="13"/>
  <c r="D235" i="13"/>
  <c r="F239" i="13"/>
  <c r="C239" i="13"/>
  <c r="D239" i="13"/>
  <c r="F243" i="13"/>
  <c r="C243" i="13"/>
  <c r="D243" i="13"/>
  <c r="F247" i="13"/>
  <c r="C247" i="13"/>
  <c r="D247" i="13"/>
  <c r="F251" i="13"/>
  <c r="C251" i="13"/>
  <c r="D251" i="13"/>
  <c r="F255" i="13"/>
  <c r="C255" i="13"/>
  <c r="D255" i="13"/>
  <c r="F259" i="13"/>
  <c r="C259" i="13"/>
  <c r="D259" i="13"/>
  <c r="F263" i="13"/>
  <c r="C263" i="13"/>
  <c r="D263" i="13"/>
  <c r="F267" i="13"/>
  <c r="C267" i="13"/>
  <c r="D267" i="13"/>
  <c r="F271" i="13"/>
  <c r="C271" i="13"/>
  <c r="D271" i="13"/>
  <c r="F275" i="13"/>
  <c r="C275" i="13"/>
  <c r="D275" i="13"/>
  <c r="F279" i="13"/>
  <c r="C279" i="13"/>
  <c r="D279" i="13"/>
  <c r="F283" i="13"/>
  <c r="C283" i="13"/>
  <c r="D283" i="13"/>
  <c r="F287" i="13"/>
  <c r="C287" i="13"/>
  <c r="D287" i="13"/>
  <c r="F291" i="13"/>
  <c r="C291" i="13"/>
  <c r="D291" i="13"/>
  <c r="F295" i="13"/>
  <c r="C295" i="13"/>
  <c r="D295" i="13"/>
  <c r="F299" i="13"/>
  <c r="C299" i="13"/>
  <c r="D299" i="13"/>
  <c r="F303" i="13"/>
  <c r="C303" i="13"/>
  <c r="D303" i="13"/>
  <c r="F307" i="13"/>
  <c r="C307" i="13"/>
  <c r="D307" i="13"/>
  <c r="F311" i="13"/>
  <c r="C311" i="13"/>
  <c r="D311" i="13"/>
  <c r="F315" i="13"/>
  <c r="C315" i="13"/>
  <c r="D315" i="13"/>
  <c r="F319" i="13"/>
  <c r="C319" i="13"/>
  <c r="D319" i="13"/>
  <c r="F323" i="13"/>
  <c r="C323" i="13"/>
  <c r="D323" i="13"/>
  <c r="F327" i="13"/>
  <c r="C327" i="13"/>
  <c r="D327" i="13"/>
  <c r="F331" i="13"/>
  <c r="C331" i="13"/>
  <c r="D331" i="13"/>
  <c r="F335" i="13"/>
  <c r="C335" i="13"/>
  <c r="D335" i="13"/>
  <c r="F339" i="13"/>
  <c r="C339" i="13"/>
  <c r="D339" i="13"/>
  <c r="F343" i="13"/>
  <c r="C343" i="13"/>
  <c r="D343" i="13"/>
  <c r="F347" i="13"/>
  <c r="C347" i="13"/>
  <c r="D347" i="13"/>
  <c r="F351" i="13"/>
  <c r="C351" i="13"/>
  <c r="D351" i="13"/>
  <c r="F355" i="13"/>
  <c r="C355" i="13"/>
  <c r="D355" i="13"/>
  <c r="F359" i="13"/>
  <c r="C359" i="13"/>
  <c r="D359" i="13"/>
  <c r="F363" i="13"/>
  <c r="C363" i="13"/>
  <c r="D363" i="13"/>
  <c r="F367" i="13"/>
  <c r="C367" i="13"/>
  <c r="D367" i="13"/>
  <c r="F371" i="13"/>
  <c r="C371" i="13"/>
  <c r="D371" i="13"/>
  <c r="F375" i="13"/>
  <c r="C375" i="13"/>
  <c r="D375" i="13"/>
  <c r="F379" i="13"/>
  <c r="C379" i="13"/>
  <c r="D379" i="13"/>
  <c r="F383" i="13"/>
  <c r="C383" i="13"/>
  <c r="D383" i="13"/>
  <c r="F387" i="13"/>
  <c r="C387" i="13"/>
  <c r="D387" i="13"/>
  <c r="F391" i="13"/>
  <c r="D391" i="13"/>
  <c r="C391" i="13"/>
  <c r="F395" i="13"/>
  <c r="D395" i="13"/>
  <c r="C395" i="13"/>
  <c r="F399" i="13"/>
  <c r="D399" i="13"/>
  <c r="C399" i="13"/>
  <c r="F403" i="13"/>
  <c r="D403" i="13"/>
  <c r="C403" i="13"/>
  <c r="F407" i="13"/>
  <c r="D407" i="13"/>
  <c r="C407" i="13"/>
  <c r="F411" i="13"/>
  <c r="D411" i="13"/>
  <c r="C411" i="13"/>
  <c r="F415" i="13"/>
  <c r="D415" i="13"/>
  <c r="C415" i="13"/>
  <c r="F419" i="13"/>
  <c r="D419" i="13"/>
  <c r="C419" i="13"/>
  <c r="F423" i="13"/>
  <c r="D423" i="13"/>
  <c r="C423" i="13"/>
  <c r="F51" i="13"/>
  <c r="C51" i="13"/>
  <c r="D51" i="13"/>
  <c r="F64" i="13"/>
  <c r="D64" i="13"/>
  <c r="C64" i="13"/>
  <c r="F96" i="13"/>
  <c r="D96" i="13"/>
  <c r="C96" i="13"/>
  <c r="F128" i="13"/>
  <c r="C128" i="13"/>
  <c r="D128" i="13"/>
  <c r="F144" i="13"/>
  <c r="D144" i="13"/>
  <c r="C144" i="13"/>
  <c r="F160" i="13"/>
  <c r="D160" i="13"/>
  <c r="C160" i="13"/>
  <c r="F176" i="13"/>
  <c r="D176" i="13"/>
  <c r="C176" i="13"/>
  <c r="F192" i="13"/>
  <c r="D192" i="13"/>
  <c r="C192" i="13"/>
  <c r="F208" i="13"/>
  <c r="D208" i="13"/>
  <c r="C208" i="13"/>
  <c r="F218" i="13"/>
  <c r="C218" i="13"/>
  <c r="D218" i="13"/>
  <c r="F226" i="13"/>
  <c r="C226" i="13"/>
  <c r="D226" i="13"/>
  <c r="F234" i="13"/>
  <c r="C234" i="13"/>
  <c r="D234" i="13"/>
  <c r="F242" i="13"/>
  <c r="C242" i="13"/>
  <c r="D242" i="13"/>
  <c r="F250" i="13"/>
  <c r="C250" i="13"/>
  <c r="D250" i="13"/>
  <c r="F258" i="13"/>
  <c r="C258" i="13"/>
  <c r="D258" i="13"/>
  <c r="F266" i="13"/>
  <c r="C266" i="13"/>
  <c r="D266" i="13"/>
  <c r="F274" i="13"/>
  <c r="C274" i="13"/>
  <c r="D274" i="13"/>
  <c r="F282" i="13"/>
  <c r="C282" i="13"/>
  <c r="D282" i="13"/>
  <c r="F290" i="13"/>
  <c r="C290" i="13"/>
  <c r="D290" i="13"/>
  <c r="F298" i="13"/>
  <c r="C298" i="13"/>
  <c r="D298" i="13"/>
  <c r="F306" i="13"/>
  <c r="C306" i="13"/>
  <c r="D306" i="13"/>
  <c r="F314" i="13"/>
  <c r="C314" i="13"/>
  <c r="D314" i="13"/>
  <c r="F322" i="13"/>
  <c r="C322" i="13"/>
  <c r="D322" i="13"/>
  <c r="F330" i="13"/>
  <c r="C330" i="13"/>
  <c r="D330" i="13"/>
  <c r="F338" i="13"/>
  <c r="C338" i="13"/>
  <c r="D338" i="13"/>
  <c r="F346" i="13"/>
  <c r="C346" i="13"/>
  <c r="D346" i="13"/>
  <c r="F354" i="13"/>
  <c r="C354" i="13"/>
  <c r="D354" i="13"/>
  <c r="F362" i="13"/>
  <c r="C362" i="13"/>
  <c r="D362" i="13"/>
  <c r="F370" i="13"/>
  <c r="C370" i="13"/>
  <c r="D370" i="13"/>
  <c r="F378" i="13"/>
  <c r="C378" i="13"/>
  <c r="D378" i="13"/>
  <c r="F386" i="13"/>
  <c r="C386" i="13"/>
  <c r="D386" i="13"/>
  <c r="F394" i="13"/>
  <c r="C394" i="13"/>
  <c r="D394" i="13"/>
  <c r="F402" i="13"/>
  <c r="D402" i="13"/>
  <c r="C402" i="13"/>
  <c r="F410" i="13"/>
  <c r="D410" i="13"/>
  <c r="C410" i="13"/>
  <c r="F418" i="13"/>
  <c r="D418" i="13"/>
  <c r="C418" i="13"/>
  <c r="F426" i="13"/>
  <c r="D426" i="13"/>
  <c r="C426" i="13"/>
  <c r="F104" i="13"/>
  <c r="D104" i="13"/>
  <c r="C104" i="13"/>
  <c r="F148" i="13"/>
  <c r="D148" i="13"/>
  <c r="C148" i="13"/>
  <c r="F180" i="13"/>
  <c r="D180" i="13"/>
  <c r="C180" i="13"/>
  <c r="F212" i="13"/>
  <c r="D212" i="13"/>
  <c r="C212" i="13"/>
  <c r="F228" i="13"/>
  <c r="C228" i="13"/>
  <c r="D228" i="13"/>
  <c r="F244" i="13"/>
  <c r="C244" i="13"/>
  <c r="D244" i="13"/>
  <c r="F260" i="13"/>
  <c r="C260" i="13"/>
  <c r="D260" i="13"/>
  <c r="F276" i="13"/>
  <c r="C276" i="13"/>
  <c r="D276" i="13"/>
  <c r="F292" i="13"/>
  <c r="C292" i="13"/>
  <c r="D292" i="13"/>
  <c r="F308" i="13"/>
  <c r="C308" i="13"/>
  <c r="D308" i="13"/>
  <c r="F324" i="13"/>
  <c r="C324" i="13"/>
  <c r="D324" i="13"/>
  <c r="F340" i="13"/>
  <c r="C340" i="13"/>
  <c r="D340" i="13"/>
  <c r="F356" i="13"/>
  <c r="C356" i="13"/>
  <c r="D356" i="13"/>
  <c r="F372" i="13"/>
  <c r="C372" i="13"/>
  <c r="D372" i="13"/>
  <c r="F388" i="13"/>
  <c r="C388" i="13"/>
  <c r="D388" i="13"/>
  <c r="F404" i="13"/>
  <c r="D404" i="13"/>
  <c r="C404" i="13"/>
  <c r="F420" i="13"/>
  <c r="D420" i="13"/>
  <c r="C420" i="13"/>
  <c r="F88" i="13"/>
  <c r="D88" i="13"/>
  <c r="C88" i="13"/>
  <c r="F172" i="13"/>
  <c r="D172" i="13"/>
  <c r="C172" i="13"/>
  <c r="F224" i="13"/>
  <c r="C224" i="13"/>
  <c r="D224" i="13"/>
  <c r="F256" i="13"/>
  <c r="C256" i="13"/>
  <c r="D256" i="13"/>
  <c r="F288" i="13"/>
  <c r="C288" i="13"/>
  <c r="D288" i="13"/>
  <c r="F320" i="13"/>
  <c r="C320" i="13"/>
  <c r="D320" i="13"/>
  <c r="F120" i="13"/>
  <c r="D120" i="13"/>
  <c r="C120" i="13"/>
  <c r="F232" i="13"/>
  <c r="C232" i="13"/>
  <c r="D232" i="13"/>
  <c r="F296" i="13"/>
  <c r="C296" i="13"/>
  <c r="D296" i="13"/>
  <c r="F352" i="13"/>
  <c r="C352" i="13"/>
  <c r="D352" i="13"/>
  <c r="F384" i="13"/>
  <c r="C384" i="13"/>
  <c r="D384" i="13"/>
  <c r="F416" i="13"/>
  <c r="D416" i="13"/>
  <c r="C416" i="13"/>
  <c r="F248" i="13"/>
  <c r="C248" i="13"/>
  <c r="D248" i="13"/>
  <c r="F360" i="13"/>
  <c r="C360" i="13"/>
  <c r="D360" i="13"/>
  <c r="F424" i="13"/>
  <c r="D424" i="13"/>
  <c r="C424" i="13"/>
  <c r="F344" i="13"/>
  <c r="C344" i="13"/>
  <c r="D344" i="13"/>
  <c r="F280" i="13"/>
  <c r="C280" i="13"/>
  <c r="D280" i="13"/>
  <c r="E285" i="13"/>
  <c r="H285" i="13" s="1"/>
  <c r="E200" i="13"/>
  <c r="H200" i="13" s="1"/>
  <c r="E326" i="13"/>
  <c r="H326" i="13" s="1"/>
  <c r="E238" i="13"/>
  <c r="H238" i="13" s="1"/>
  <c r="E422" i="13"/>
  <c r="H422" i="13" s="1"/>
  <c r="E90" i="13"/>
  <c r="H90" i="13" s="1"/>
  <c r="E198" i="13"/>
  <c r="H198" i="13" s="1"/>
  <c r="E264" i="13"/>
  <c r="H264" i="13" s="1"/>
  <c r="E328" i="13"/>
  <c r="H328" i="13" s="1"/>
  <c r="E408" i="13"/>
  <c r="H408" i="13" s="1"/>
  <c r="E321" i="13"/>
  <c r="H321" i="13" s="1"/>
  <c r="F67" i="13"/>
  <c r="F79" i="13"/>
  <c r="F87" i="13"/>
  <c r="F95" i="13"/>
  <c r="F99" i="13"/>
  <c r="F111" i="13"/>
  <c r="F119" i="13"/>
  <c r="F127" i="13"/>
  <c r="F61" i="13"/>
  <c r="F65" i="13"/>
  <c r="F69" i="13"/>
  <c r="F73" i="13"/>
  <c r="F77" i="13"/>
  <c r="F81" i="13"/>
  <c r="F85" i="13"/>
  <c r="F89" i="13"/>
  <c r="F93" i="13"/>
  <c r="F97" i="13"/>
  <c r="F101" i="13"/>
  <c r="F105" i="13"/>
  <c r="F109" i="13"/>
  <c r="F113" i="13"/>
  <c r="F117" i="13"/>
  <c r="F121" i="13"/>
  <c r="F125" i="13"/>
  <c r="F129" i="13"/>
  <c r="F133" i="13"/>
  <c r="F137" i="13"/>
  <c r="F141" i="13"/>
  <c r="F145" i="13"/>
  <c r="F122" i="13"/>
  <c r="F114" i="13"/>
  <c r="F106" i="13"/>
  <c r="F98" i="13"/>
  <c r="F90" i="13"/>
  <c r="F82" i="13"/>
  <c r="F74" i="13"/>
  <c r="F66" i="13"/>
  <c r="F63" i="13"/>
  <c r="F71" i="13"/>
  <c r="F75" i="13"/>
  <c r="F83" i="13"/>
  <c r="F91" i="13"/>
  <c r="F103" i="13"/>
  <c r="F107" i="13"/>
  <c r="F115" i="13"/>
  <c r="F123" i="13"/>
  <c r="F131" i="13"/>
  <c r="F135" i="13"/>
  <c r="F139" i="13"/>
  <c r="F143" i="13"/>
  <c r="F126" i="13"/>
  <c r="F118" i="13"/>
  <c r="F110" i="13"/>
  <c r="F102" i="13"/>
  <c r="F94" i="13"/>
  <c r="F86" i="13"/>
  <c r="F78" i="13"/>
  <c r="F70" i="13"/>
  <c r="F62" i="13"/>
  <c r="E369" i="13"/>
  <c r="H369" i="13" s="1"/>
  <c r="E405" i="13"/>
  <c r="H405" i="13" s="1"/>
  <c r="E1114" i="13"/>
  <c r="H1114" i="13" s="1"/>
  <c r="E337" i="13"/>
  <c r="H337" i="13" s="1"/>
  <c r="E249" i="13"/>
  <c r="H249" i="13" s="1"/>
  <c r="E835" i="13"/>
  <c r="H835" i="13" s="1"/>
  <c r="E851" i="13"/>
  <c r="H851" i="13" s="1"/>
  <c r="E867" i="13"/>
  <c r="H867" i="13" s="1"/>
  <c r="E883" i="13"/>
  <c r="H883" i="13" s="1"/>
  <c r="E899" i="13"/>
  <c r="H899" i="13" s="1"/>
  <c r="E915" i="13"/>
  <c r="H915" i="13" s="1"/>
  <c r="E931" i="13"/>
  <c r="H931" i="13" s="1"/>
  <c r="E947" i="13"/>
  <c r="H947" i="13" s="1"/>
  <c r="E963" i="13"/>
  <c r="H963" i="13" s="1"/>
  <c r="E979" i="13"/>
  <c r="H979" i="13" s="1"/>
  <c r="E995" i="13"/>
  <c r="H995" i="13" s="1"/>
  <c r="E1007" i="13"/>
  <c r="H1007" i="13" s="1"/>
  <c r="E1015" i="13"/>
  <c r="H1015" i="13" s="1"/>
  <c r="E1023" i="13"/>
  <c r="H1023" i="13" s="1"/>
  <c r="E1031" i="13"/>
  <c r="H1031" i="13" s="1"/>
  <c r="E1039" i="13"/>
  <c r="H1039" i="13" s="1"/>
  <c r="E1047" i="13"/>
  <c r="H1047" i="13" s="1"/>
  <c r="E1055" i="13"/>
  <c r="H1055" i="13" s="1"/>
  <c r="E1063" i="13"/>
  <c r="H1063" i="13" s="1"/>
  <c r="F1117" i="13"/>
  <c r="F1116" i="13"/>
  <c r="F1112" i="13"/>
  <c r="F1108" i="13"/>
  <c r="F1104" i="13"/>
  <c r="F1100" i="13"/>
  <c r="F1096" i="13"/>
  <c r="F1092" i="13"/>
  <c r="F819" i="13"/>
  <c r="F815" i="13"/>
  <c r="F811" i="13"/>
  <c r="F807" i="13"/>
  <c r="F803" i="13"/>
  <c r="F800" i="13"/>
  <c r="F796" i="13"/>
  <c r="F792" i="13"/>
  <c r="F788" i="13"/>
  <c r="F784" i="13"/>
  <c r="F780" i="13"/>
  <c r="F776" i="13"/>
  <c r="F772" i="13"/>
  <c r="F768" i="13"/>
  <c r="F764" i="13"/>
  <c r="F760" i="13"/>
  <c r="F756" i="13"/>
  <c r="F752" i="13"/>
  <c r="F748" i="13"/>
  <c r="F744" i="13"/>
  <c r="F740" i="13"/>
  <c r="F736" i="13"/>
  <c r="F732" i="13"/>
  <c r="F727" i="13"/>
  <c r="F719" i="13"/>
  <c r="F1110" i="13"/>
  <c r="F1106" i="13"/>
  <c r="F1102" i="13"/>
  <c r="F1098" i="13"/>
  <c r="F1094" i="13"/>
  <c r="F1090" i="13"/>
  <c r="F1088" i="13"/>
  <c r="F1086" i="13"/>
  <c r="F1118" i="13"/>
  <c r="F1115" i="13"/>
  <c r="F1111" i="13"/>
  <c r="F1107" i="13"/>
  <c r="F1103" i="13"/>
  <c r="F1099" i="13"/>
  <c r="F1095" i="13"/>
  <c r="F1091" i="13"/>
  <c r="F1066" i="13"/>
  <c r="F1062" i="13"/>
  <c r="F1058" i="13"/>
  <c r="F1054" i="13"/>
  <c r="F1050" i="13"/>
  <c r="F1046" i="13"/>
  <c r="F1042" i="13"/>
  <c r="F1038" i="13"/>
  <c r="F1034" i="13"/>
  <c r="F1030" i="13"/>
  <c r="F1026" i="13"/>
  <c r="F1022" i="13"/>
  <c r="F1018" i="13"/>
  <c r="F1014" i="13"/>
  <c r="F1010" i="13"/>
  <c r="F1006" i="13"/>
  <c r="F1002" i="13"/>
  <c r="F998" i="13"/>
  <c r="F994" i="13"/>
  <c r="F990" i="13"/>
  <c r="F986" i="13"/>
  <c r="F982" i="13"/>
  <c r="F978" i="13"/>
  <c r="F974" i="13"/>
  <c r="F970" i="13"/>
  <c r="F966" i="13"/>
  <c r="F962" i="13"/>
  <c r="F958" i="13"/>
  <c r="F954" i="13"/>
  <c r="F950" i="13"/>
  <c r="F946" i="13"/>
  <c r="F942" i="13"/>
  <c r="F938" i="13"/>
  <c r="F934" i="13"/>
  <c r="F930" i="13"/>
  <c r="F926" i="13"/>
  <c r="F922" i="13"/>
  <c r="F918" i="13"/>
  <c r="F914" i="13"/>
  <c r="F910" i="13"/>
  <c r="F906" i="13"/>
  <c r="F902" i="13"/>
  <c r="F898" i="13"/>
  <c r="F894" i="13"/>
  <c r="F890" i="13"/>
  <c r="F886" i="13"/>
  <c r="F882" i="13"/>
  <c r="F878" i="13"/>
  <c r="F874" i="13"/>
  <c r="F870" i="13"/>
  <c r="F866" i="13"/>
  <c r="F862" i="13"/>
  <c r="F858" i="13"/>
  <c r="F854" i="13"/>
  <c r="F850" i="13"/>
  <c r="F846" i="13"/>
  <c r="F842" i="13"/>
  <c r="F838" i="13"/>
  <c r="F834" i="13"/>
  <c r="F830" i="13"/>
  <c r="F826" i="13"/>
  <c r="F821" i="13"/>
  <c r="F817" i="13"/>
  <c r="F813" i="13"/>
  <c r="F809" i="13"/>
  <c r="F805" i="13"/>
  <c r="F801" i="13"/>
  <c r="F797" i="13"/>
  <c r="F793" i="13"/>
  <c r="F789" i="13"/>
  <c r="F785" i="13"/>
  <c r="F781" i="13"/>
  <c r="F777" i="13"/>
  <c r="F773" i="13"/>
  <c r="F769" i="13"/>
  <c r="F765" i="13"/>
  <c r="F761" i="13"/>
  <c r="F757" i="13"/>
  <c r="F753" i="13"/>
  <c r="F749" i="13"/>
  <c r="F745" i="13"/>
  <c r="F741" i="13"/>
  <c r="F737" i="13"/>
  <c r="F733" i="13"/>
  <c r="F729" i="13"/>
  <c r="F726" i="13"/>
  <c r="F1113" i="13"/>
  <c r="F1109" i="13"/>
  <c r="F1105" i="13"/>
  <c r="F1101" i="13"/>
  <c r="F1097" i="13"/>
  <c r="F1093" i="13"/>
  <c r="F1089" i="13"/>
  <c r="F1087" i="13"/>
  <c r="F1085" i="13"/>
  <c r="F1083" i="13"/>
  <c r="F1081" i="13"/>
  <c r="F1079" i="13"/>
  <c r="F1077" i="13"/>
  <c r="F1075" i="13"/>
  <c r="F1073" i="13"/>
  <c r="F1071" i="13"/>
  <c r="F1069" i="13"/>
  <c r="F1084" i="13"/>
  <c r="F1082" i="13"/>
  <c r="F1080" i="13"/>
  <c r="F1078" i="13"/>
  <c r="F1076" i="13"/>
  <c r="F1074" i="13"/>
  <c r="F1072" i="13"/>
  <c r="F1070" i="13"/>
  <c r="F1068" i="13"/>
  <c r="F1064" i="13"/>
  <c r="F1060" i="13"/>
  <c r="F1056" i="13"/>
  <c r="F1052" i="13"/>
  <c r="F1048" i="13"/>
  <c r="F1044" i="13"/>
  <c r="F1040" i="13"/>
  <c r="F1036" i="13"/>
  <c r="F1032" i="13"/>
  <c r="F1028" i="13"/>
  <c r="F1024" i="13"/>
  <c r="F1020" i="13"/>
  <c r="F1016" i="13"/>
  <c r="F1012" i="13"/>
  <c r="F1008" i="13"/>
  <c r="F1004" i="13"/>
  <c r="F1000" i="13"/>
  <c r="F996" i="13"/>
  <c r="F992" i="13"/>
  <c r="F988" i="13"/>
  <c r="F984" i="13"/>
  <c r="F980" i="13"/>
  <c r="F976" i="13"/>
  <c r="F972" i="13"/>
  <c r="F968" i="13"/>
  <c r="F964" i="13"/>
  <c r="F960" i="13"/>
  <c r="F956" i="13"/>
  <c r="F952" i="13"/>
  <c r="F948" i="13"/>
  <c r="F944" i="13"/>
  <c r="F940" i="13"/>
  <c r="F936" i="13"/>
  <c r="F932" i="13"/>
  <c r="F928" i="13"/>
  <c r="F924" i="13"/>
  <c r="F920" i="13"/>
  <c r="F916" i="13"/>
  <c r="F912" i="13"/>
  <c r="F908" i="13"/>
  <c r="F904" i="13"/>
  <c r="F900" i="13"/>
  <c r="F896" i="13"/>
  <c r="F892" i="13"/>
  <c r="F888" i="13"/>
  <c r="F884" i="13"/>
  <c r="F880" i="13"/>
  <c r="F876" i="13"/>
  <c r="F872" i="13"/>
  <c r="F868" i="13"/>
  <c r="F864" i="13"/>
  <c r="F860" i="13"/>
  <c r="F856" i="13"/>
  <c r="F852" i="13"/>
  <c r="F848" i="13"/>
  <c r="F844" i="13"/>
  <c r="F840" i="13"/>
  <c r="F836" i="13"/>
  <c r="F832" i="13"/>
  <c r="F828" i="13"/>
  <c r="F824" i="13"/>
  <c r="F820" i="13"/>
  <c r="F816" i="13"/>
  <c r="F812" i="13"/>
  <c r="F808" i="13"/>
  <c r="F804" i="13"/>
  <c r="E799" i="13"/>
  <c r="H799" i="13" s="1"/>
  <c r="F799" i="13"/>
  <c r="E795" i="13"/>
  <c r="H795" i="13" s="1"/>
  <c r="F795" i="13"/>
  <c r="E791" i="13"/>
  <c r="H791" i="13" s="1"/>
  <c r="F791" i="13"/>
  <c r="E787" i="13"/>
  <c r="H787" i="13" s="1"/>
  <c r="F787" i="13"/>
  <c r="E783" i="13"/>
  <c r="H783" i="13" s="1"/>
  <c r="F783" i="13"/>
  <c r="E779" i="13"/>
  <c r="H779" i="13" s="1"/>
  <c r="F779" i="13"/>
  <c r="E775" i="13"/>
  <c r="H775" i="13" s="1"/>
  <c r="F775" i="13"/>
  <c r="E771" i="13"/>
  <c r="H771" i="13" s="1"/>
  <c r="F771" i="13"/>
  <c r="E767" i="13"/>
  <c r="H767" i="13" s="1"/>
  <c r="F767" i="13"/>
  <c r="E763" i="13"/>
  <c r="H763" i="13" s="1"/>
  <c r="F763" i="13"/>
  <c r="E759" i="13"/>
  <c r="H759" i="13" s="1"/>
  <c r="F759" i="13"/>
  <c r="E755" i="13"/>
  <c r="H755" i="13" s="1"/>
  <c r="F755" i="13"/>
  <c r="E751" i="13"/>
  <c r="H751" i="13" s="1"/>
  <c r="F751" i="13"/>
  <c r="E747" i="13"/>
  <c r="H747" i="13" s="1"/>
  <c r="F747" i="13"/>
  <c r="E743" i="13"/>
  <c r="H743" i="13" s="1"/>
  <c r="F743" i="13"/>
  <c r="E739" i="13"/>
  <c r="H739" i="13" s="1"/>
  <c r="F739" i="13"/>
  <c r="E735" i="13"/>
  <c r="H735" i="13" s="1"/>
  <c r="F735" i="13"/>
  <c r="E731" i="13"/>
  <c r="H731" i="13" s="1"/>
  <c r="F731" i="13"/>
  <c r="E723" i="13"/>
  <c r="H723" i="13" s="1"/>
  <c r="F723" i="13"/>
  <c r="F718" i="13"/>
  <c r="F714" i="13"/>
  <c r="F710" i="13"/>
  <c r="F706" i="13"/>
  <c r="F680" i="13"/>
  <c r="F676" i="13"/>
  <c r="F672" i="13"/>
  <c r="F668" i="13"/>
  <c r="F664" i="13"/>
  <c r="F660" i="13"/>
  <c r="F656" i="13"/>
  <c r="F652" i="13"/>
  <c r="F648" i="13"/>
  <c r="F644" i="13"/>
  <c r="F640" i="13"/>
  <c r="F636" i="13"/>
  <c r="F632" i="13"/>
  <c r="F628" i="13"/>
  <c r="F624" i="13"/>
  <c r="F620" i="13"/>
  <c r="F616" i="13"/>
  <c r="F612" i="13"/>
  <c r="F608" i="13"/>
  <c r="F604" i="13"/>
  <c r="F600" i="13"/>
  <c r="F596" i="13"/>
  <c r="F592" i="13"/>
  <c r="F588" i="13"/>
  <c r="F584" i="13"/>
  <c r="F580" i="13"/>
  <c r="F576" i="13"/>
  <c r="F572" i="13"/>
  <c r="F568" i="13"/>
  <c r="F564" i="13"/>
  <c r="F560" i="13"/>
  <c r="F556" i="13"/>
  <c r="F552" i="13"/>
  <c r="F548" i="13"/>
  <c r="F544" i="13"/>
  <c r="F540" i="13"/>
  <c r="F536" i="13"/>
  <c r="F532" i="13"/>
  <c r="F528" i="13"/>
  <c r="F524" i="13"/>
  <c r="F520" i="13"/>
  <c r="F516" i="13"/>
  <c r="F512" i="13"/>
  <c r="F508" i="13"/>
  <c r="F504" i="13"/>
  <c r="F500" i="13"/>
  <c r="F496" i="13"/>
  <c r="F492" i="13"/>
  <c r="F488" i="13"/>
  <c r="F484" i="13"/>
  <c r="F480" i="13"/>
  <c r="F476" i="13"/>
  <c r="F472" i="13"/>
  <c r="F468" i="13"/>
  <c r="F464" i="13"/>
  <c r="F460" i="13"/>
  <c r="F456" i="13"/>
  <c r="F452" i="13"/>
  <c r="F448" i="13"/>
  <c r="F444" i="13"/>
  <c r="F440" i="13"/>
  <c r="F436" i="13"/>
  <c r="F432" i="13"/>
  <c r="F428" i="13"/>
  <c r="F1134" i="13"/>
  <c r="F1132" i="13"/>
  <c r="F1130" i="13"/>
  <c r="F1128" i="13"/>
  <c r="F1126" i="13"/>
  <c r="F1124" i="13"/>
  <c r="F1122" i="13"/>
  <c r="F1120" i="13"/>
  <c r="F1145" i="13"/>
  <c r="F1143" i="13"/>
  <c r="F1141" i="13"/>
  <c r="F728" i="13"/>
  <c r="F724" i="13"/>
  <c r="F720" i="13"/>
  <c r="F716" i="13"/>
  <c r="F712" i="13"/>
  <c r="F708" i="13"/>
  <c r="F704" i="13"/>
  <c r="F702" i="13"/>
  <c r="F700" i="13"/>
  <c r="F698" i="13"/>
  <c r="F696" i="13"/>
  <c r="F694" i="13"/>
  <c r="F692" i="13"/>
  <c r="F690" i="13"/>
  <c r="F688" i="13"/>
  <c r="F686" i="13"/>
  <c r="F684" i="13"/>
  <c r="F682" i="13"/>
  <c r="F678" i="13"/>
  <c r="F674" i="13"/>
  <c r="F670" i="13"/>
  <c r="F666" i="13"/>
  <c r="F662" i="13"/>
  <c r="F658" i="13"/>
  <c r="F654" i="13"/>
  <c r="F650" i="13"/>
  <c r="F646" i="13"/>
  <c r="F642" i="13"/>
  <c r="F638" i="13"/>
  <c r="F634" i="13"/>
  <c r="F630" i="13"/>
  <c r="F626" i="13"/>
  <c r="F622" i="13"/>
  <c r="F618" i="13"/>
  <c r="F614" i="13"/>
  <c r="F610" i="13"/>
  <c r="F606" i="13"/>
  <c r="F602" i="13"/>
  <c r="F598" i="13"/>
  <c r="F594" i="13"/>
  <c r="F590" i="13"/>
  <c r="F586" i="13"/>
  <c r="F582" i="13"/>
  <c r="F578" i="13"/>
  <c r="F574" i="13"/>
  <c r="F570" i="13"/>
  <c r="F566" i="13"/>
  <c r="F562" i="13"/>
  <c r="F558" i="13"/>
  <c r="F554" i="13"/>
  <c r="F550" i="13"/>
  <c r="F546" i="13"/>
  <c r="F542" i="13"/>
  <c r="F538" i="13"/>
  <c r="F534" i="13"/>
  <c r="F530" i="13"/>
  <c r="F526" i="13"/>
  <c r="F522" i="13"/>
  <c r="F518" i="13"/>
  <c r="F514" i="13"/>
  <c r="F510" i="13"/>
  <c r="F506" i="13"/>
  <c r="F502" i="13"/>
  <c r="F498" i="13"/>
  <c r="F494" i="13"/>
  <c r="F490" i="13"/>
  <c r="F486" i="13"/>
  <c r="F482" i="13"/>
  <c r="F478" i="13"/>
  <c r="F474" i="13"/>
  <c r="F470" i="13"/>
  <c r="F466" i="13"/>
  <c r="F462" i="13"/>
  <c r="F458" i="13"/>
  <c r="F454" i="13"/>
  <c r="F450" i="13"/>
  <c r="F446" i="13"/>
  <c r="F442" i="13"/>
  <c r="F438" i="13"/>
  <c r="F434" i="13"/>
  <c r="F430" i="13"/>
  <c r="F1138" i="13"/>
  <c r="F1136" i="13"/>
  <c r="F822" i="13"/>
  <c r="F818" i="13"/>
  <c r="F814" i="13"/>
  <c r="F810" i="13"/>
  <c r="F806" i="13"/>
  <c r="F802" i="13"/>
  <c r="F798" i="13"/>
  <c r="F794" i="13"/>
  <c r="F790" i="13"/>
  <c r="F786" i="13"/>
  <c r="F782" i="13"/>
  <c r="F778" i="13"/>
  <c r="F774" i="13"/>
  <c r="F770" i="13"/>
  <c r="F766" i="13"/>
  <c r="F762" i="13"/>
  <c r="F758" i="13"/>
  <c r="F754" i="13"/>
  <c r="F750" i="13"/>
  <c r="F746" i="13"/>
  <c r="F742" i="13"/>
  <c r="F738" i="13"/>
  <c r="F734" i="13"/>
  <c r="F730" i="13"/>
  <c r="F722" i="13"/>
  <c r="F715" i="13"/>
  <c r="F711" i="13"/>
  <c r="F707" i="13"/>
  <c r="F681" i="13"/>
  <c r="F677" i="13"/>
  <c r="F673" i="13"/>
  <c r="F669" i="13"/>
  <c r="F665" i="13"/>
  <c r="F661" i="13"/>
  <c r="F657" i="13"/>
  <c r="F653" i="13"/>
  <c r="F649" i="13"/>
  <c r="F645" i="13"/>
  <c r="F641" i="13"/>
  <c r="F637" i="13"/>
  <c r="F633" i="13"/>
  <c r="F629" i="13"/>
  <c r="F625" i="13"/>
  <c r="F621" i="13"/>
  <c r="F617" i="13"/>
  <c r="F613" i="13"/>
  <c r="F609" i="13"/>
  <c r="F605" i="13"/>
  <c r="F601" i="13"/>
  <c r="F597" i="13"/>
  <c r="F593" i="13"/>
  <c r="F589" i="13"/>
  <c r="F585" i="13"/>
  <c r="F581" i="13"/>
  <c r="F577" i="13"/>
  <c r="F573" i="13"/>
  <c r="F569" i="13"/>
  <c r="F565" i="13"/>
  <c r="F561" i="13"/>
  <c r="F557" i="13"/>
  <c r="F553" i="13"/>
  <c r="F549" i="13"/>
  <c r="F545" i="13"/>
  <c r="F541" i="13"/>
  <c r="F537" i="13"/>
  <c r="F533" i="13"/>
  <c r="F529" i="13"/>
  <c r="F525" i="13"/>
  <c r="F521" i="13"/>
  <c r="F517" i="13"/>
  <c r="F513" i="13"/>
  <c r="F509" i="13"/>
  <c r="F505" i="13"/>
  <c r="F501" i="13"/>
  <c r="F497" i="13"/>
  <c r="F493" i="13"/>
  <c r="F489" i="13"/>
  <c r="F485" i="13"/>
  <c r="F481" i="13"/>
  <c r="F477" i="13"/>
  <c r="F473" i="13"/>
  <c r="F469" i="13"/>
  <c r="F465" i="13"/>
  <c r="F461" i="13"/>
  <c r="F457" i="13"/>
  <c r="F453" i="13"/>
  <c r="F449" i="13"/>
  <c r="F445" i="13"/>
  <c r="F441" i="13"/>
  <c r="F437" i="13"/>
  <c r="F433" i="13"/>
  <c r="F429" i="13"/>
  <c r="F427" i="13"/>
  <c r="F1133" i="13"/>
  <c r="F1131" i="13"/>
  <c r="F1129" i="13"/>
  <c r="F1127" i="13"/>
  <c r="F1125" i="13"/>
  <c r="F1123" i="13"/>
  <c r="F1121" i="13"/>
  <c r="F1119" i="13"/>
  <c r="F1144" i="13"/>
  <c r="F1142" i="13"/>
  <c r="F1140" i="13"/>
  <c r="F725" i="13"/>
  <c r="F721" i="13"/>
  <c r="F717" i="13"/>
  <c r="F713" i="13"/>
  <c r="F709" i="13"/>
  <c r="F705" i="13"/>
  <c r="F703" i="13"/>
  <c r="F701" i="13"/>
  <c r="F699" i="13"/>
  <c r="F697" i="13"/>
  <c r="F695" i="13"/>
  <c r="F693" i="13"/>
  <c r="F691" i="13"/>
  <c r="F689" i="13"/>
  <c r="F687" i="13"/>
  <c r="F685" i="13"/>
  <c r="F683" i="13"/>
  <c r="F679" i="13"/>
  <c r="F675" i="13"/>
  <c r="F671" i="13"/>
  <c r="F667" i="13"/>
  <c r="F663" i="13"/>
  <c r="F659" i="13"/>
  <c r="F655" i="13"/>
  <c r="F651" i="13"/>
  <c r="F647" i="13"/>
  <c r="F643" i="13"/>
  <c r="F639" i="13"/>
  <c r="F635" i="13"/>
  <c r="F631" i="13"/>
  <c r="F627" i="13"/>
  <c r="F623" i="13"/>
  <c r="F619" i="13"/>
  <c r="F615" i="13"/>
  <c r="F611" i="13"/>
  <c r="F607" i="13"/>
  <c r="F603" i="13"/>
  <c r="F599" i="13"/>
  <c r="F595" i="13"/>
  <c r="F591" i="13"/>
  <c r="F587" i="13"/>
  <c r="F583" i="13"/>
  <c r="F579" i="13"/>
  <c r="F575" i="13"/>
  <c r="F571" i="13"/>
  <c r="F567" i="13"/>
  <c r="F563" i="13"/>
  <c r="F559" i="13"/>
  <c r="F555" i="13"/>
  <c r="F551" i="13"/>
  <c r="F547" i="13"/>
  <c r="F543" i="13"/>
  <c r="F539" i="13"/>
  <c r="F535" i="13"/>
  <c r="F531" i="13"/>
  <c r="F527" i="13"/>
  <c r="F523" i="13"/>
  <c r="F519" i="13"/>
  <c r="F515" i="13"/>
  <c r="F511" i="13"/>
  <c r="F507" i="13"/>
  <c r="F503" i="13"/>
  <c r="F499" i="13"/>
  <c r="F495" i="13"/>
  <c r="F491" i="13"/>
  <c r="F487" i="13"/>
  <c r="F483" i="13"/>
  <c r="F479" i="13"/>
  <c r="F475" i="13"/>
  <c r="F471" i="13"/>
  <c r="F467" i="13"/>
  <c r="F463" i="13"/>
  <c r="F459" i="13"/>
  <c r="F455" i="13"/>
  <c r="F451" i="13"/>
  <c r="F447" i="13"/>
  <c r="F443" i="13"/>
  <c r="F439" i="13"/>
  <c r="F435" i="13"/>
  <c r="F431" i="13"/>
  <c r="F1139" i="13"/>
  <c r="F1137" i="13"/>
  <c r="F1135" i="13"/>
  <c r="E1108" i="13" l="1"/>
  <c r="H1108" i="13" s="1"/>
  <c r="E1112" i="13"/>
  <c r="H1112" i="13" s="1"/>
  <c r="E1116" i="13"/>
  <c r="H1116" i="13" s="1"/>
  <c r="E58" i="13"/>
  <c r="H58" i="13" s="1"/>
  <c r="E66" i="13"/>
  <c r="H66" i="13" s="1"/>
  <c r="E74" i="13"/>
  <c r="H74" i="13" s="1"/>
  <c r="E82" i="13"/>
  <c r="H82" i="13" s="1"/>
  <c r="E98" i="13"/>
  <c r="H98" i="13" s="1"/>
  <c r="E106" i="13"/>
  <c r="H106" i="13" s="1"/>
  <c r="E122" i="13"/>
  <c r="H122" i="13" s="1"/>
  <c r="E1118" i="13"/>
  <c r="H1118" i="13" s="1"/>
  <c r="E423" i="13"/>
  <c r="H423" i="13" s="1"/>
  <c r="G705" i="13"/>
  <c r="G713" i="13"/>
  <c r="G721" i="13"/>
  <c r="G429" i="13"/>
  <c r="G437" i="13"/>
  <c r="G445" i="13"/>
  <c r="G453" i="13"/>
  <c r="G461" i="13"/>
  <c r="G469" i="13"/>
  <c r="G477" i="13"/>
  <c r="G485" i="13"/>
  <c r="G493" i="13"/>
  <c r="G501" i="13"/>
  <c r="G509" i="13"/>
  <c r="G517" i="13"/>
  <c r="G525" i="13"/>
  <c r="G533" i="13"/>
  <c r="G541" i="13"/>
  <c r="G549" i="13"/>
  <c r="G557" i="13"/>
  <c r="G565" i="13"/>
  <c r="G573" i="13"/>
  <c r="G581" i="13"/>
  <c r="G589" i="13"/>
  <c r="G601" i="13"/>
  <c r="G609" i="13"/>
  <c r="G617" i="13"/>
  <c r="G625" i="13"/>
  <c r="G633" i="13"/>
  <c r="G641" i="13"/>
  <c r="G649" i="13"/>
  <c r="G657" i="13"/>
  <c r="G665" i="13"/>
  <c r="G673" i="13"/>
  <c r="G681" i="13"/>
  <c r="G711" i="13"/>
  <c r="G723" i="13"/>
  <c r="G731" i="13"/>
  <c r="G735" i="13"/>
  <c r="G739" i="13"/>
  <c r="G743" i="13"/>
  <c r="G747" i="13"/>
  <c r="G751" i="13"/>
  <c r="G755" i="13"/>
  <c r="G759" i="13"/>
  <c r="G763" i="13"/>
  <c r="G767" i="13"/>
  <c r="G771" i="13"/>
  <c r="G775" i="13"/>
  <c r="G779" i="13"/>
  <c r="G783" i="13"/>
  <c r="G787" i="13"/>
  <c r="G791" i="13"/>
  <c r="G795" i="13"/>
  <c r="G799" i="13"/>
  <c r="G1063" i="13"/>
  <c r="G1055" i="13"/>
  <c r="G1047" i="13"/>
  <c r="G1039" i="13"/>
  <c r="G1031" i="13"/>
  <c r="G1023" i="13"/>
  <c r="G1015" i="13"/>
  <c r="G1007" i="13"/>
  <c r="G999" i="13"/>
  <c r="G991" i="13"/>
  <c r="G983" i="13"/>
  <c r="G975" i="13"/>
  <c r="G967" i="13"/>
  <c r="G959" i="13"/>
  <c r="G951" i="13"/>
  <c r="G943" i="13"/>
  <c r="G935" i="13"/>
  <c r="G927" i="13"/>
  <c r="G919" i="13"/>
  <c r="G911" i="13"/>
  <c r="G903" i="13"/>
  <c r="G895" i="13"/>
  <c r="G887" i="13"/>
  <c r="G879" i="13"/>
  <c r="G871" i="13"/>
  <c r="G863" i="13"/>
  <c r="G855" i="13"/>
  <c r="G847" i="13"/>
  <c r="G839" i="13"/>
  <c r="G831" i="13"/>
  <c r="G823" i="13"/>
  <c r="G233" i="13"/>
  <c r="G241" i="13"/>
  <c r="G249" i="13"/>
  <c r="G257" i="13"/>
  <c r="G353" i="13"/>
  <c r="G345" i="13"/>
  <c r="G337" i="13"/>
  <c r="G329" i="13"/>
  <c r="G150" i="13"/>
  <c r="G425" i="13"/>
  <c r="G413" i="13"/>
  <c r="G405" i="13"/>
  <c r="G397" i="13"/>
  <c r="G389" i="13"/>
  <c r="G377" i="13"/>
  <c r="G369" i="13"/>
  <c r="G361" i="13"/>
  <c r="G53" i="13"/>
  <c r="G124" i="13"/>
  <c r="G321" i="13"/>
  <c r="G313" i="13"/>
  <c r="G305" i="13"/>
  <c r="G297" i="13"/>
  <c r="G408" i="13"/>
  <c r="G396" i="13"/>
  <c r="G364" i="13"/>
  <c r="G336" i="13"/>
  <c r="G328" i="13"/>
  <c r="G312" i="13"/>
  <c r="G300" i="13"/>
  <c r="G272" i="13"/>
  <c r="G264" i="13"/>
  <c r="G240" i="13"/>
  <c r="G196" i="13"/>
  <c r="G62" i="13"/>
  <c r="G198" i="13"/>
  <c r="G182" i="13"/>
  <c r="G166" i="13"/>
  <c r="G140" i="13"/>
  <c r="G90" i="13"/>
  <c r="G74" i="13"/>
  <c r="G94" i="13"/>
  <c r="G78" i="13"/>
  <c r="G422" i="13"/>
  <c r="G136" i="13"/>
  <c r="G382" i="13"/>
  <c r="G254" i="13"/>
  <c r="G238" i="13"/>
  <c r="G50" i="13"/>
  <c r="G358" i="13"/>
  <c r="G342" i="13"/>
  <c r="G326" i="13"/>
  <c r="G310" i="13"/>
  <c r="G294" i="13"/>
  <c r="G278" i="13"/>
  <c r="G200" i="13"/>
  <c r="G66" i="13"/>
  <c r="G126" i="13"/>
  <c r="G110" i="13"/>
  <c r="G285" i="13"/>
  <c r="G106" i="13"/>
  <c r="G414" i="13"/>
  <c r="G398" i="13"/>
  <c r="G709" i="13"/>
  <c r="G717" i="13"/>
  <c r="G725" i="13"/>
  <c r="G433" i="13"/>
  <c r="G441" i="13"/>
  <c r="G449" i="13"/>
  <c r="G457" i="13"/>
  <c r="G465" i="13"/>
  <c r="G473" i="13"/>
  <c r="G481" i="13"/>
  <c r="G489" i="13"/>
  <c r="G497" i="13"/>
  <c r="G505" i="13"/>
  <c r="G513" i="13"/>
  <c r="G521" i="13"/>
  <c r="G529" i="13"/>
  <c r="G537" i="13"/>
  <c r="G545" i="13"/>
  <c r="G553" i="13"/>
  <c r="G561" i="13"/>
  <c r="G569" i="13"/>
  <c r="G577" i="13"/>
  <c r="G585" i="13"/>
  <c r="G593" i="13"/>
  <c r="G597" i="13"/>
  <c r="G605" i="13"/>
  <c r="G613" i="13"/>
  <c r="G621" i="13"/>
  <c r="G629" i="13"/>
  <c r="G637" i="13"/>
  <c r="G645" i="13"/>
  <c r="G653" i="13"/>
  <c r="G661" i="13"/>
  <c r="G669" i="13"/>
  <c r="G677" i="13"/>
  <c r="G707" i="13"/>
  <c r="G715" i="13"/>
  <c r="G729" i="13"/>
  <c r="G733" i="13"/>
  <c r="G737" i="13"/>
  <c r="G741" i="13"/>
  <c r="G745" i="13"/>
  <c r="G749" i="13"/>
  <c r="G753" i="13"/>
  <c r="G757" i="13"/>
  <c r="G761" i="13"/>
  <c r="G765" i="13"/>
  <c r="G769" i="13"/>
  <c r="G773" i="13"/>
  <c r="G777" i="13"/>
  <c r="G781" i="13"/>
  <c r="G785" i="13"/>
  <c r="G789" i="13"/>
  <c r="G793" i="13"/>
  <c r="G797" i="13"/>
  <c r="G801" i="13"/>
  <c r="G805" i="13"/>
  <c r="G809" i="13"/>
  <c r="G813" i="13"/>
  <c r="G817" i="13"/>
  <c r="G821" i="13"/>
  <c r="G1118" i="13"/>
  <c r="G1090" i="13"/>
  <c r="G1094" i="13"/>
  <c r="G1098" i="13"/>
  <c r="G1102" i="13"/>
  <c r="G1106" i="13"/>
  <c r="G1110" i="13"/>
  <c r="G719" i="13"/>
  <c r="G727" i="13"/>
  <c r="G803" i="13"/>
  <c r="G807" i="13"/>
  <c r="G811" i="13"/>
  <c r="G815" i="13"/>
  <c r="G819" i="13"/>
  <c r="G1092" i="13"/>
  <c r="G1096" i="13"/>
  <c r="G1100" i="13"/>
  <c r="G1104" i="13"/>
  <c r="G1108" i="13"/>
  <c r="G1112" i="13"/>
  <c r="G1116" i="13"/>
  <c r="G1067" i="13"/>
  <c r="G1059" i="13"/>
  <c r="G1051" i="13"/>
  <c r="G1043" i="13"/>
  <c r="G1035" i="13"/>
  <c r="G1027" i="13"/>
  <c r="G1019" i="13"/>
  <c r="G1011" i="13"/>
  <c r="G1003" i="13"/>
  <c r="G995" i="13"/>
  <c r="G987" i="13"/>
  <c r="G979" i="13"/>
  <c r="G971" i="13"/>
  <c r="G963" i="13"/>
  <c r="G955" i="13"/>
  <c r="G947" i="13"/>
  <c r="G939" i="13"/>
  <c r="G931" i="13"/>
  <c r="G923" i="13"/>
  <c r="G915" i="13"/>
  <c r="G907" i="13"/>
  <c r="G899" i="13"/>
  <c r="G891" i="13"/>
  <c r="G883" i="13"/>
  <c r="G875" i="13"/>
  <c r="G867" i="13"/>
  <c r="G859" i="13"/>
  <c r="G851" i="13"/>
  <c r="G843" i="13"/>
  <c r="G835" i="13"/>
  <c r="G827" i="13"/>
  <c r="G423" i="13"/>
  <c r="G237" i="13"/>
  <c r="G245" i="13"/>
  <c r="G253" i="13"/>
  <c r="G261" i="13"/>
  <c r="G349" i="13"/>
  <c r="G341" i="13"/>
  <c r="G333" i="13"/>
  <c r="G325" i="13"/>
  <c r="G1114" i="13"/>
  <c r="G421" i="13"/>
  <c r="G409" i="13"/>
  <c r="G401" i="13"/>
  <c r="G393" i="13"/>
  <c r="G381" i="13"/>
  <c r="G373" i="13"/>
  <c r="G365" i="13"/>
  <c r="G357" i="13"/>
  <c r="G132" i="13"/>
  <c r="G108" i="13"/>
  <c r="G317" i="13"/>
  <c r="G309" i="13"/>
  <c r="G301" i="13"/>
  <c r="G412" i="13"/>
  <c r="G400" i="13"/>
  <c r="G392" i="13"/>
  <c r="G348" i="13"/>
  <c r="G332" i="13"/>
  <c r="G316" i="13"/>
  <c r="G304" i="13"/>
  <c r="G284" i="13"/>
  <c r="G268" i="13"/>
  <c r="G252" i="13"/>
  <c r="G236" i="13"/>
  <c r="G188" i="13"/>
  <c r="G206" i="13"/>
  <c r="G190" i="13"/>
  <c r="G174" i="13"/>
  <c r="G158" i="13"/>
  <c r="G98" i="13"/>
  <c r="G82" i="13"/>
  <c r="G60" i="13"/>
  <c r="G86" i="13"/>
  <c r="G70" i="13"/>
  <c r="G262" i="13"/>
  <c r="G112" i="13"/>
  <c r="G374" i="13"/>
  <c r="G246" i="13"/>
  <c r="G385" i="13"/>
  <c r="G366" i="13"/>
  <c r="G350" i="13"/>
  <c r="G334" i="13"/>
  <c r="G318" i="13"/>
  <c r="G302" i="13"/>
  <c r="G286" i="13"/>
  <c r="G270" i="13"/>
  <c r="G184" i="13"/>
  <c r="G417" i="13"/>
  <c r="G118" i="13"/>
  <c r="G102" i="13"/>
  <c r="G122" i="13"/>
  <c r="G58" i="13"/>
  <c r="G406" i="13"/>
  <c r="G390" i="13"/>
  <c r="G376" i="13"/>
  <c r="E997" i="13"/>
  <c r="H997" i="13" s="1"/>
  <c r="E359" i="13"/>
  <c r="H359" i="13" s="1"/>
  <c r="E295" i="13"/>
  <c r="H295" i="13" s="1"/>
  <c r="E275" i="13"/>
  <c r="H275" i="13" s="1"/>
  <c r="E186" i="13"/>
  <c r="H186" i="13" s="1"/>
  <c r="E100" i="13"/>
  <c r="H100" i="13" s="1"/>
  <c r="E391" i="13"/>
  <c r="H391" i="13" s="1"/>
  <c r="E247" i="13"/>
  <c r="H247" i="13" s="1"/>
  <c r="E1135" i="13"/>
  <c r="H1135" i="13" s="1"/>
  <c r="E407" i="13"/>
  <c r="H407" i="13" s="1"/>
  <c r="E375" i="13"/>
  <c r="H375" i="13" s="1"/>
  <c r="E339" i="13"/>
  <c r="H339" i="13" s="1"/>
  <c r="E311" i="13"/>
  <c r="H311" i="13" s="1"/>
  <c r="E287" i="13"/>
  <c r="H287" i="13" s="1"/>
  <c r="E154" i="13"/>
  <c r="H154" i="13" s="1"/>
  <c r="E292" i="13"/>
  <c r="H292" i="13" s="1"/>
  <c r="E276" i="13"/>
  <c r="H276" i="13" s="1"/>
  <c r="E260" i="13"/>
  <c r="H260" i="13" s="1"/>
  <c r="E244" i="13"/>
  <c r="H244" i="13" s="1"/>
  <c r="E378" i="13"/>
  <c r="H378" i="13" s="1"/>
  <c r="E370" i="13"/>
  <c r="H370" i="13" s="1"/>
  <c r="E250" i="13"/>
  <c r="H250" i="13" s="1"/>
  <c r="E242" i="13"/>
  <c r="H242" i="13" s="1"/>
  <c r="E234" i="13"/>
  <c r="H234" i="13" s="1"/>
  <c r="E172" i="13"/>
  <c r="H172" i="13" s="1"/>
  <c r="E404" i="13"/>
  <c r="H404" i="13" s="1"/>
  <c r="E388" i="13"/>
  <c r="H388" i="13" s="1"/>
  <c r="E356" i="13"/>
  <c r="H356" i="13" s="1"/>
  <c r="E340" i="13"/>
  <c r="H340" i="13" s="1"/>
  <c r="E324" i="13"/>
  <c r="H324" i="13" s="1"/>
  <c r="E104" i="13"/>
  <c r="H104" i="13" s="1"/>
  <c r="E144" i="13"/>
  <c r="H144" i="13" s="1"/>
  <c r="E128" i="13"/>
  <c r="H128" i="13" s="1"/>
  <c r="E415" i="13"/>
  <c r="H415" i="13" s="1"/>
  <c r="E399" i="13"/>
  <c r="H399" i="13" s="1"/>
  <c r="E383" i="13"/>
  <c r="H383" i="13" s="1"/>
  <c r="E367" i="13"/>
  <c r="H367" i="13" s="1"/>
  <c r="E347" i="13"/>
  <c r="H347" i="13" s="1"/>
  <c r="E331" i="13"/>
  <c r="H331" i="13" s="1"/>
  <c r="E319" i="13"/>
  <c r="H319" i="13" s="1"/>
  <c r="E303" i="13"/>
  <c r="H303" i="13" s="1"/>
  <c r="E283" i="13"/>
  <c r="H283" i="13" s="1"/>
  <c r="E267" i="13"/>
  <c r="H267" i="13" s="1"/>
  <c r="E255" i="13"/>
  <c r="H255" i="13" s="1"/>
  <c r="E239" i="13"/>
  <c r="H239" i="13" s="1"/>
  <c r="E202" i="13"/>
  <c r="H202" i="13" s="1"/>
  <c r="E170" i="13"/>
  <c r="H170" i="13" s="1"/>
  <c r="E431" i="13"/>
  <c r="H431" i="13" s="1"/>
  <c r="E435" i="13"/>
  <c r="H435" i="13" s="1"/>
  <c r="E439" i="13"/>
  <c r="H439" i="13" s="1"/>
  <c r="E443" i="13"/>
  <c r="H443" i="13" s="1"/>
  <c r="E447" i="13"/>
  <c r="H447" i="13" s="1"/>
  <c r="E451" i="13"/>
  <c r="H451" i="13" s="1"/>
  <c r="E455" i="13"/>
  <c r="H455" i="13" s="1"/>
  <c r="E459" i="13"/>
  <c r="H459" i="13" s="1"/>
  <c r="E463" i="13"/>
  <c r="H463" i="13" s="1"/>
  <c r="E467" i="13"/>
  <c r="H467" i="13" s="1"/>
  <c r="E471" i="13"/>
  <c r="H471" i="13" s="1"/>
  <c r="E475" i="13"/>
  <c r="H475" i="13" s="1"/>
  <c r="E479" i="13"/>
  <c r="H479" i="13" s="1"/>
  <c r="E483" i="13"/>
  <c r="H483" i="13" s="1"/>
  <c r="E487" i="13"/>
  <c r="H487" i="13" s="1"/>
  <c r="E491" i="13"/>
  <c r="H491" i="13" s="1"/>
  <c r="E495" i="13"/>
  <c r="H495" i="13" s="1"/>
  <c r="E499" i="13"/>
  <c r="H499" i="13" s="1"/>
  <c r="E503" i="13"/>
  <c r="H503" i="13" s="1"/>
  <c r="E507" i="13"/>
  <c r="H507" i="13" s="1"/>
  <c r="E511" i="13"/>
  <c r="H511" i="13" s="1"/>
  <c r="E515" i="13"/>
  <c r="H515" i="13" s="1"/>
  <c r="E519" i="13"/>
  <c r="H519" i="13" s="1"/>
  <c r="E523" i="13"/>
  <c r="H523" i="13" s="1"/>
  <c r="E527" i="13"/>
  <c r="H527" i="13" s="1"/>
  <c r="E531" i="13"/>
  <c r="H531" i="13" s="1"/>
  <c r="E535" i="13"/>
  <c r="H535" i="13" s="1"/>
  <c r="E539" i="13"/>
  <c r="H539" i="13" s="1"/>
  <c r="E543" i="13"/>
  <c r="H543" i="13" s="1"/>
  <c r="E547" i="13"/>
  <c r="H547" i="13" s="1"/>
  <c r="E551" i="13"/>
  <c r="H551" i="13" s="1"/>
  <c r="E555" i="13"/>
  <c r="H555" i="13" s="1"/>
  <c r="E559" i="13"/>
  <c r="H559" i="13" s="1"/>
  <c r="E563" i="13"/>
  <c r="H563" i="13" s="1"/>
  <c r="E567" i="13"/>
  <c r="H567" i="13" s="1"/>
  <c r="E571" i="13"/>
  <c r="H571" i="13" s="1"/>
  <c r="E575" i="13"/>
  <c r="H575" i="13" s="1"/>
  <c r="E579" i="13"/>
  <c r="H579" i="13" s="1"/>
  <c r="E583" i="13"/>
  <c r="H583" i="13" s="1"/>
  <c r="E587" i="13"/>
  <c r="H587" i="13" s="1"/>
  <c r="E591" i="13"/>
  <c r="H591" i="13" s="1"/>
  <c r="E595" i="13"/>
  <c r="H595" i="13" s="1"/>
  <c r="E599" i="13"/>
  <c r="H599" i="13" s="1"/>
  <c r="E603" i="13"/>
  <c r="H603" i="13" s="1"/>
  <c r="E607" i="13"/>
  <c r="H607" i="13" s="1"/>
  <c r="E611" i="13"/>
  <c r="H611" i="13" s="1"/>
  <c r="E615" i="13"/>
  <c r="H615" i="13" s="1"/>
  <c r="E619" i="13"/>
  <c r="H619" i="13" s="1"/>
  <c r="E623" i="13"/>
  <c r="H623" i="13" s="1"/>
  <c r="E627" i="13"/>
  <c r="H627" i="13" s="1"/>
  <c r="E631" i="13"/>
  <c r="H631" i="13" s="1"/>
  <c r="E635" i="13"/>
  <c r="H635" i="13" s="1"/>
  <c r="E639" i="13"/>
  <c r="H639" i="13" s="1"/>
  <c r="E643" i="13"/>
  <c r="H643" i="13" s="1"/>
  <c r="E647" i="13"/>
  <c r="H647" i="13" s="1"/>
  <c r="E651" i="13"/>
  <c r="H651" i="13" s="1"/>
  <c r="E655" i="13"/>
  <c r="H655" i="13" s="1"/>
  <c r="E659" i="13"/>
  <c r="H659" i="13" s="1"/>
  <c r="E663" i="13"/>
  <c r="H663" i="13" s="1"/>
  <c r="E667" i="13"/>
  <c r="H667" i="13" s="1"/>
  <c r="E671" i="13"/>
  <c r="H671" i="13" s="1"/>
  <c r="E675" i="13"/>
  <c r="H675" i="13" s="1"/>
  <c r="E679" i="13"/>
  <c r="H679" i="13" s="1"/>
  <c r="E269" i="13"/>
  <c r="H269" i="13" s="1"/>
  <c r="E229" i="13"/>
  <c r="H229" i="13" s="1"/>
  <c r="E221" i="13"/>
  <c r="H221" i="13" s="1"/>
  <c r="E280" i="13"/>
  <c r="H280" i="13" s="1"/>
  <c r="E344" i="13"/>
  <c r="H344" i="13" s="1"/>
  <c r="E424" i="13"/>
  <c r="H424" i="13" s="1"/>
  <c r="E360" i="13"/>
  <c r="H360" i="13" s="1"/>
  <c r="E248" i="13"/>
  <c r="H248" i="13" s="1"/>
  <c r="E416" i="13"/>
  <c r="H416" i="13" s="1"/>
  <c r="E352" i="13"/>
  <c r="H352" i="13" s="1"/>
  <c r="E296" i="13"/>
  <c r="H296" i="13" s="1"/>
  <c r="E232" i="13"/>
  <c r="H232" i="13" s="1"/>
  <c r="E120" i="13"/>
  <c r="H120" i="13" s="1"/>
  <c r="E320" i="13"/>
  <c r="H320" i="13" s="1"/>
  <c r="E288" i="13"/>
  <c r="H288" i="13" s="1"/>
  <c r="E308" i="13"/>
  <c r="H308" i="13" s="1"/>
  <c r="E180" i="13"/>
  <c r="H180" i="13" s="1"/>
  <c r="E148" i="13"/>
  <c r="H148" i="13" s="1"/>
  <c r="E426" i="13"/>
  <c r="H426" i="13" s="1"/>
  <c r="E418" i="13"/>
  <c r="H418" i="13" s="1"/>
  <c r="E402" i="13"/>
  <c r="H402" i="13" s="1"/>
  <c r="E394" i="13"/>
  <c r="H394" i="13" s="1"/>
  <c r="E386" i="13"/>
  <c r="H386" i="13" s="1"/>
  <c r="E362" i="13"/>
  <c r="H362" i="13" s="1"/>
  <c r="E354" i="13"/>
  <c r="H354" i="13" s="1"/>
  <c r="E346" i="13"/>
  <c r="H346" i="13" s="1"/>
  <c r="E338" i="13"/>
  <c r="H338" i="13" s="1"/>
  <c r="E330" i="13"/>
  <c r="H330" i="13" s="1"/>
  <c r="E322" i="13"/>
  <c r="H322" i="13" s="1"/>
  <c r="E314" i="13"/>
  <c r="H314" i="13" s="1"/>
  <c r="E306" i="13"/>
  <c r="H306" i="13" s="1"/>
  <c r="E298" i="13"/>
  <c r="H298" i="13" s="1"/>
  <c r="E290" i="13"/>
  <c r="H290" i="13" s="1"/>
  <c r="E282" i="13"/>
  <c r="H282" i="13" s="1"/>
  <c r="E274" i="13"/>
  <c r="H274" i="13" s="1"/>
  <c r="E266" i="13"/>
  <c r="H266" i="13" s="1"/>
  <c r="E258" i="13"/>
  <c r="H258" i="13" s="1"/>
  <c r="E192" i="13"/>
  <c r="H192" i="13" s="1"/>
  <c r="E176" i="13"/>
  <c r="H176" i="13" s="1"/>
  <c r="E51" i="13"/>
  <c r="H51" i="13" s="1"/>
  <c r="E419" i="13"/>
  <c r="H419" i="13" s="1"/>
  <c r="E411" i="13"/>
  <c r="H411" i="13" s="1"/>
  <c r="E403" i="13"/>
  <c r="H403" i="13" s="1"/>
  <c r="E395" i="13"/>
  <c r="H395" i="13" s="1"/>
  <c r="E387" i="13"/>
  <c r="H387" i="13" s="1"/>
  <c r="E379" i="13"/>
  <c r="H379" i="13" s="1"/>
  <c r="E371" i="13"/>
  <c r="H371" i="13" s="1"/>
  <c r="E363" i="13"/>
  <c r="H363" i="13" s="1"/>
  <c r="E355" i="13"/>
  <c r="H355" i="13" s="1"/>
  <c r="E351" i="13"/>
  <c r="H351" i="13" s="1"/>
  <c r="E343" i="13"/>
  <c r="H343" i="13" s="1"/>
  <c r="E335" i="13"/>
  <c r="H335" i="13" s="1"/>
  <c r="E327" i="13"/>
  <c r="H327" i="13" s="1"/>
  <c r="E323" i="13"/>
  <c r="H323" i="13" s="1"/>
  <c r="E315" i="13"/>
  <c r="H315" i="13" s="1"/>
  <c r="E307" i="13"/>
  <c r="H307" i="13" s="1"/>
  <c r="E299" i="13"/>
  <c r="H299" i="13" s="1"/>
  <c r="E291" i="13"/>
  <c r="H291" i="13" s="1"/>
  <c r="E279" i="13"/>
  <c r="H279" i="13" s="1"/>
  <c r="E271" i="13"/>
  <c r="H271" i="13" s="1"/>
  <c r="E263" i="13"/>
  <c r="H263" i="13" s="1"/>
  <c r="E259" i="13"/>
  <c r="H259" i="13" s="1"/>
  <c r="E251" i="13"/>
  <c r="H251" i="13" s="1"/>
  <c r="E243" i="13"/>
  <c r="H243" i="13" s="1"/>
  <c r="E235" i="13"/>
  <c r="H235" i="13" s="1"/>
  <c r="E210" i="13"/>
  <c r="H210" i="13" s="1"/>
  <c r="E194" i="13"/>
  <c r="H194" i="13" s="1"/>
  <c r="E178" i="13"/>
  <c r="H178" i="13" s="1"/>
  <c r="E162" i="13"/>
  <c r="H162" i="13" s="1"/>
  <c r="E116" i="13"/>
  <c r="H116" i="13" s="1"/>
  <c r="E68" i="13"/>
  <c r="H68" i="13" s="1"/>
  <c r="E56" i="13"/>
  <c r="H56" i="13" s="1"/>
  <c r="E1139" i="13"/>
  <c r="H1139" i="13" s="1"/>
  <c r="E230" i="13"/>
  <c r="H230" i="13" s="1"/>
  <c r="E168" i="13"/>
  <c r="H168" i="13" s="1"/>
  <c r="E293" i="13"/>
  <c r="H293" i="13" s="1"/>
  <c r="E277" i="13"/>
  <c r="H277" i="13" s="1"/>
  <c r="E213" i="13"/>
  <c r="H213" i="13" s="1"/>
  <c r="E142" i="13"/>
  <c r="H142" i="13" s="1"/>
  <c r="E164" i="13"/>
  <c r="H164" i="13" s="1"/>
  <c r="E256" i="13"/>
  <c r="H256" i="13" s="1"/>
  <c r="E88" i="13"/>
  <c r="H88" i="13" s="1"/>
  <c r="E228" i="13"/>
  <c r="H228" i="13" s="1"/>
  <c r="E212" i="13"/>
  <c r="H212" i="13" s="1"/>
  <c r="E410" i="13"/>
  <c r="H410" i="13" s="1"/>
  <c r="E226" i="13"/>
  <c r="H226" i="13" s="1"/>
  <c r="E160" i="13"/>
  <c r="H160" i="13" s="1"/>
  <c r="E64" i="13"/>
  <c r="H64" i="13" s="1"/>
  <c r="E227" i="13"/>
  <c r="H227" i="13" s="1"/>
  <c r="E219" i="13"/>
  <c r="H219" i="13" s="1"/>
  <c r="E138" i="13"/>
  <c r="H138" i="13" s="1"/>
  <c r="E130" i="13"/>
  <c r="H130" i="13" s="1"/>
  <c r="E84" i="13"/>
  <c r="H84" i="13" s="1"/>
  <c r="E368" i="13"/>
  <c r="H368" i="13" s="1"/>
  <c r="E72" i="13"/>
  <c r="H72" i="13" s="1"/>
  <c r="E80" i="13"/>
  <c r="H80" i="13" s="1"/>
  <c r="E134" i="13"/>
  <c r="H134" i="13" s="1"/>
  <c r="E92" i="13"/>
  <c r="H92" i="13" s="1"/>
  <c r="E384" i="13"/>
  <c r="H384" i="13" s="1"/>
  <c r="E224" i="13"/>
  <c r="H224" i="13" s="1"/>
  <c r="E420" i="13"/>
  <c r="H420" i="13" s="1"/>
  <c r="E372" i="13"/>
  <c r="H372" i="13" s="1"/>
  <c r="E218" i="13"/>
  <c r="H218" i="13" s="1"/>
  <c r="E208" i="13"/>
  <c r="H208" i="13" s="1"/>
  <c r="E96" i="13"/>
  <c r="H96" i="13" s="1"/>
  <c r="E231" i="13"/>
  <c r="H231" i="13" s="1"/>
  <c r="E223" i="13"/>
  <c r="H223" i="13" s="1"/>
  <c r="E215" i="13"/>
  <c r="H215" i="13" s="1"/>
  <c r="E146" i="13"/>
  <c r="H146" i="13" s="1"/>
  <c r="E216" i="13"/>
  <c r="H216" i="13" s="1"/>
  <c r="E156" i="13"/>
  <c r="H156" i="13" s="1"/>
  <c r="E204" i="13"/>
  <c r="H204" i="13" s="1"/>
  <c r="E52" i="13"/>
  <c r="H52" i="13" s="1"/>
  <c r="E380" i="13"/>
  <c r="H380" i="13" s="1"/>
  <c r="E220" i="13"/>
  <c r="H220" i="13" s="1"/>
  <c r="E222" i="13"/>
  <c r="H222" i="13" s="1"/>
  <c r="E214" i="13"/>
  <c r="H214" i="13" s="1"/>
  <c r="E152" i="13"/>
  <c r="H152" i="13" s="1"/>
  <c r="E289" i="13"/>
  <c r="H289" i="13" s="1"/>
  <c r="E281" i="13"/>
  <c r="H281" i="13" s="1"/>
  <c r="E273" i="13"/>
  <c r="H273" i="13" s="1"/>
  <c r="E265" i="13"/>
  <c r="H265" i="13" s="1"/>
  <c r="E225" i="13"/>
  <c r="H225" i="13" s="1"/>
  <c r="E217" i="13"/>
  <c r="H217" i="13" s="1"/>
  <c r="E76" i="13"/>
  <c r="H76" i="13" s="1"/>
  <c r="E114" i="13"/>
  <c r="H114" i="13" s="1"/>
  <c r="E1057" i="13"/>
  <c r="H1057" i="13" s="1"/>
  <c r="E1041" i="13"/>
  <c r="H1041" i="13" s="1"/>
  <c r="E1009" i="13"/>
  <c r="H1009" i="13" s="1"/>
  <c r="E993" i="13"/>
  <c r="H993" i="13" s="1"/>
  <c r="E977" i="13"/>
  <c r="H977" i="13" s="1"/>
  <c r="E961" i="13"/>
  <c r="H961" i="13" s="1"/>
  <c r="E945" i="13"/>
  <c r="H945" i="13" s="1"/>
  <c r="E929" i="13"/>
  <c r="H929" i="13" s="1"/>
  <c r="E913" i="13"/>
  <c r="H913" i="13" s="1"/>
  <c r="E897" i="13"/>
  <c r="H897" i="13" s="1"/>
  <c r="E881" i="13"/>
  <c r="H881" i="13" s="1"/>
  <c r="E865" i="13"/>
  <c r="H865" i="13" s="1"/>
  <c r="E857" i="13"/>
  <c r="H857" i="13" s="1"/>
  <c r="E841" i="13"/>
  <c r="H841" i="13" s="1"/>
  <c r="E825" i="13"/>
  <c r="H825" i="13" s="1"/>
  <c r="E989" i="13"/>
  <c r="H989" i="13" s="1"/>
  <c r="E973" i="13"/>
  <c r="H973" i="13" s="1"/>
  <c r="E965" i="13"/>
  <c r="H965" i="13" s="1"/>
  <c r="E941" i="13"/>
  <c r="H941" i="13" s="1"/>
  <c r="E933" i="13"/>
  <c r="H933" i="13" s="1"/>
  <c r="E925" i="13"/>
  <c r="H925" i="13" s="1"/>
  <c r="E901" i="13"/>
  <c r="H901" i="13" s="1"/>
  <c r="E877" i="13"/>
  <c r="H877" i="13" s="1"/>
  <c r="E869" i="13"/>
  <c r="H869" i="13" s="1"/>
  <c r="E861" i="13"/>
  <c r="H861" i="13" s="1"/>
  <c r="E853" i="13"/>
  <c r="H853" i="13" s="1"/>
  <c r="E837" i="13"/>
  <c r="H837" i="13" s="1"/>
  <c r="E829" i="13"/>
  <c r="H829" i="13" s="1"/>
  <c r="E1021" i="13"/>
  <c r="H1021" i="13" s="1"/>
  <c r="E1045" i="13"/>
  <c r="H1045" i="13" s="1"/>
  <c r="E1005" i="13"/>
  <c r="H1005" i="13" s="1"/>
  <c r="E1061" i="13"/>
  <c r="H1061" i="13" s="1"/>
  <c r="E1029" i="13"/>
  <c r="H1029" i="13" s="1"/>
  <c r="E1053" i="13"/>
  <c r="H1053" i="13" s="1"/>
  <c r="E1025" i="13"/>
  <c r="H1025" i="13" s="1"/>
  <c r="E1013" i="13"/>
  <c r="H1013" i="13" s="1"/>
  <c r="E1037" i="13"/>
  <c r="H1037" i="13" s="1"/>
  <c r="E981" i="13"/>
  <c r="H981" i="13" s="1"/>
  <c r="E957" i="13"/>
  <c r="H957" i="13" s="1"/>
  <c r="E949" i="13"/>
  <c r="H949" i="13" s="1"/>
  <c r="E917" i="13"/>
  <c r="H917" i="13" s="1"/>
  <c r="E909" i="13"/>
  <c r="H909" i="13" s="1"/>
  <c r="E893" i="13"/>
  <c r="H893" i="13" s="1"/>
  <c r="E885" i="13"/>
  <c r="H885" i="13" s="1"/>
  <c r="E845" i="13"/>
  <c r="H845" i="13" s="1"/>
  <c r="E1065" i="13"/>
  <c r="H1065" i="13" s="1"/>
  <c r="E1049" i="13"/>
  <c r="H1049" i="13" s="1"/>
  <c r="E1033" i="13"/>
  <c r="H1033" i="13" s="1"/>
  <c r="E1017" i="13"/>
  <c r="H1017" i="13" s="1"/>
  <c r="E1001" i="13"/>
  <c r="H1001" i="13" s="1"/>
  <c r="E1137" i="13"/>
  <c r="H1137" i="13" s="1"/>
  <c r="E985" i="13"/>
  <c r="H985" i="13" s="1"/>
  <c r="E969" i="13"/>
  <c r="H969" i="13" s="1"/>
  <c r="E953" i="13"/>
  <c r="H953" i="13" s="1"/>
  <c r="E937" i="13"/>
  <c r="H937" i="13" s="1"/>
  <c r="E921" i="13"/>
  <c r="H921" i="13" s="1"/>
  <c r="E905" i="13"/>
  <c r="H905" i="13" s="1"/>
  <c r="E889" i="13"/>
  <c r="H889" i="13" s="1"/>
  <c r="E873" i="13"/>
  <c r="H873" i="13" s="1"/>
  <c r="E849" i="13"/>
  <c r="H849" i="13" s="1"/>
  <c r="E833" i="13"/>
  <c r="H833" i="13" s="1"/>
  <c r="E830" i="13"/>
  <c r="H830" i="13" s="1"/>
  <c r="E838" i="13"/>
  <c r="H838" i="13" s="1"/>
  <c r="E846" i="13"/>
  <c r="H846" i="13" s="1"/>
  <c r="E854" i="13"/>
  <c r="H854" i="13" s="1"/>
  <c r="E862" i="13"/>
  <c r="H862" i="13" s="1"/>
  <c r="E870" i="13"/>
  <c r="H870" i="13" s="1"/>
  <c r="E878" i="13"/>
  <c r="H878" i="13" s="1"/>
  <c r="E886" i="13"/>
  <c r="H886" i="13" s="1"/>
  <c r="E894" i="13"/>
  <c r="H894" i="13" s="1"/>
  <c r="E902" i="13"/>
  <c r="H902" i="13" s="1"/>
  <c r="E910" i="13"/>
  <c r="H910" i="13" s="1"/>
  <c r="E918" i="13"/>
  <c r="H918" i="13" s="1"/>
  <c r="E926" i="13"/>
  <c r="H926" i="13" s="1"/>
  <c r="E934" i="13"/>
  <c r="H934" i="13" s="1"/>
  <c r="E942" i="13"/>
  <c r="H942" i="13" s="1"/>
  <c r="E950" i="13"/>
  <c r="H950" i="13" s="1"/>
  <c r="E958" i="13"/>
  <c r="H958" i="13" s="1"/>
  <c r="E966" i="13"/>
  <c r="H966" i="13" s="1"/>
  <c r="E974" i="13"/>
  <c r="H974" i="13" s="1"/>
  <c r="E982" i="13"/>
  <c r="H982" i="13" s="1"/>
  <c r="E990" i="13"/>
  <c r="H990" i="13" s="1"/>
  <c r="E998" i="13"/>
  <c r="H998" i="13" s="1"/>
  <c r="E1006" i="13"/>
  <c r="H1006" i="13" s="1"/>
  <c r="E1014" i="13"/>
  <c r="H1014" i="13" s="1"/>
  <c r="E1022" i="13"/>
  <c r="H1022" i="13" s="1"/>
  <c r="E1030" i="13"/>
  <c r="H1030" i="13" s="1"/>
  <c r="E1038" i="13"/>
  <c r="H1038" i="13" s="1"/>
  <c r="E1046" i="13"/>
  <c r="H1046" i="13" s="1"/>
  <c r="E1054" i="13"/>
  <c r="H1054" i="13" s="1"/>
  <c r="E1062" i="13"/>
  <c r="H1062" i="13" s="1"/>
  <c r="E1091" i="13"/>
  <c r="H1091" i="13" s="1"/>
  <c r="E1099" i="13"/>
  <c r="H1099" i="13" s="1"/>
  <c r="E1107" i="13"/>
  <c r="H1107" i="13" s="1"/>
  <c r="E732" i="13"/>
  <c r="H732" i="13" s="1"/>
  <c r="E740" i="13"/>
  <c r="H740" i="13" s="1"/>
  <c r="E748" i="13"/>
  <c r="H748" i="13" s="1"/>
  <c r="E756" i="13"/>
  <c r="H756" i="13" s="1"/>
  <c r="E764" i="13"/>
  <c r="H764" i="13" s="1"/>
  <c r="E772" i="13"/>
  <c r="H772" i="13" s="1"/>
  <c r="E780" i="13"/>
  <c r="H780" i="13" s="1"/>
  <c r="E788" i="13"/>
  <c r="H788" i="13" s="1"/>
  <c r="E796" i="13"/>
  <c r="H796" i="13" s="1"/>
  <c r="E54" i="13"/>
  <c r="H54" i="13" s="1"/>
  <c r="E211" i="13"/>
  <c r="H211" i="13" s="1"/>
  <c r="E203" i="13"/>
  <c r="H203" i="13" s="1"/>
  <c r="E199" i="13"/>
  <c r="H199" i="13" s="1"/>
  <c r="E191" i="13"/>
  <c r="H191" i="13" s="1"/>
  <c r="E183" i="13"/>
  <c r="H183" i="13" s="1"/>
  <c r="E175" i="13"/>
  <c r="H175" i="13" s="1"/>
  <c r="E163" i="13"/>
  <c r="H163" i="13" s="1"/>
  <c r="E155" i="13"/>
  <c r="H155" i="13" s="1"/>
  <c r="E147" i="13"/>
  <c r="H147" i="13" s="1"/>
  <c r="E139" i="13"/>
  <c r="H139" i="13" s="1"/>
  <c r="E131" i="13"/>
  <c r="H131" i="13" s="1"/>
  <c r="E119" i="13"/>
  <c r="H119" i="13" s="1"/>
  <c r="E111" i="13"/>
  <c r="H111" i="13" s="1"/>
  <c r="E103" i="13"/>
  <c r="H103" i="13" s="1"/>
  <c r="E91" i="13"/>
  <c r="H91" i="13" s="1"/>
  <c r="E83" i="13"/>
  <c r="H83" i="13" s="1"/>
  <c r="E75" i="13"/>
  <c r="H75" i="13" s="1"/>
  <c r="E63" i="13"/>
  <c r="H63" i="13" s="1"/>
  <c r="E55" i="13"/>
  <c r="H55" i="13" s="1"/>
  <c r="E209" i="13"/>
  <c r="H209" i="13" s="1"/>
  <c r="E205" i="13"/>
  <c r="H205" i="13" s="1"/>
  <c r="E201" i="13"/>
  <c r="H201" i="13" s="1"/>
  <c r="E197" i="13"/>
  <c r="H197" i="13" s="1"/>
  <c r="E193" i="13"/>
  <c r="H193" i="13" s="1"/>
  <c r="E189" i="13"/>
  <c r="H189" i="13" s="1"/>
  <c r="E185" i="13"/>
  <c r="H185" i="13" s="1"/>
  <c r="E181" i="13"/>
  <c r="H181" i="13" s="1"/>
  <c r="E177" i="13"/>
  <c r="H177" i="13" s="1"/>
  <c r="E173" i="13"/>
  <c r="H173" i="13" s="1"/>
  <c r="E169" i="13"/>
  <c r="H169" i="13" s="1"/>
  <c r="E165" i="13"/>
  <c r="H165" i="13" s="1"/>
  <c r="E161" i="13"/>
  <c r="H161" i="13" s="1"/>
  <c r="E157" i="13"/>
  <c r="H157" i="13" s="1"/>
  <c r="E153" i="13"/>
  <c r="H153" i="13" s="1"/>
  <c r="E149" i="13"/>
  <c r="H149" i="13" s="1"/>
  <c r="E145" i="13"/>
  <c r="H145" i="13" s="1"/>
  <c r="E141" i="13"/>
  <c r="H141" i="13" s="1"/>
  <c r="E137" i="13"/>
  <c r="H137" i="13" s="1"/>
  <c r="E133" i="13"/>
  <c r="H133" i="13" s="1"/>
  <c r="E129" i="13"/>
  <c r="H129" i="13" s="1"/>
  <c r="E125" i="13"/>
  <c r="H125" i="13" s="1"/>
  <c r="E121" i="13"/>
  <c r="H121" i="13" s="1"/>
  <c r="E117" i="13"/>
  <c r="H117" i="13" s="1"/>
  <c r="E113" i="13"/>
  <c r="H113" i="13" s="1"/>
  <c r="E109" i="13"/>
  <c r="H109" i="13" s="1"/>
  <c r="E105" i="13"/>
  <c r="H105" i="13" s="1"/>
  <c r="E101" i="13"/>
  <c r="H101" i="13" s="1"/>
  <c r="E97" i="13"/>
  <c r="H97" i="13" s="1"/>
  <c r="E93" i="13"/>
  <c r="H93" i="13" s="1"/>
  <c r="E89" i="13"/>
  <c r="H89" i="13" s="1"/>
  <c r="E85" i="13"/>
  <c r="H85" i="13" s="1"/>
  <c r="E81" i="13"/>
  <c r="H81" i="13" s="1"/>
  <c r="E77" i="13"/>
  <c r="H77" i="13" s="1"/>
  <c r="E73" i="13"/>
  <c r="H73" i="13" s="1"/>
  <c r="E69" i="13"/>
  <c r="H69" i="13" s="1"/>
  <c r="E65" i="13"/>
  <c r="H65" i="13" s="1"/>
  <c r="E61" i="13"/>
  <c r="H61" i="13" s="1"/>
  <c r="E57" i="13"/>
  <c r="H57" i="13" s="1"/>
  <c r="E207" i="13"/>
  <c r="H207" i="13" s="1"/>
  <c r="E195" i="13"/>
  <c r="H195" i="13" s="1"/>
  <c r="E187" i="13"/>
  <c r="H187" i="13" s="1"/>
  <c r="E179" i="13"/>
  <c r="H179" i="13" s="1"/>
  <c r="E171" i="13"/>
  <c r="H171" i="13" s="1"/>
  <c r="E167" i="13"/>
  <c r="H167" i="13" s="1"/>
  <c r="E159" i="13"/>
  <c r="H159" i="13" s="1"/>
  <c r="E151" i="13"/>
  <c r="H151" i="13" s="1"/>
  <c r="E143" i="13"/>
  <c r="H143" i="13" s="1"/>
  <c r="E135" i="13"/>
  <c r="H135" i="13" s="1"/>
  <c r="E127" i="13"/>
  <c r="H127" i="13" s="1"/>
  <c r="E123" i="13"/>
  <c r="H123" i="13" s="1"/>
  <c r="E115" i="13"/>
  <c r="H115" i="13" s="1"/>
  <c r="E107" i="13"/>
  <c r="H107" i="13" s="1"/>
  <c r="E99" i="13"/>
  <c r="H99" i="13" s="1"/>
  <c r="E95" i="13"/>
  <c r="H95" i="13" s="1"/>
  <c r="E87" i="13"/>
  <c r="H87" i="13" s="1"/>
  <c r="E79" i="13"/>
  <c r="H79" i="13" s="1"/>
  <c r="E71" i="13"/>
  <c r="H71" i="13" s="1"/>
  <c r="E67" i="13"/>
  <c r="H67" i="13" s="1"/>
  <c r="E59" i="13"/>
  <c r="H59" i="13" s="1"/>
  <c r="E1144" i="13"/>
  <c r="H1144" i="13" s="1"/>
  <c r="E1119" i="13"/>
  <c r="H1119" i="13" s="1"/>
  <c r="E1123" i="13"/>
  <c r="H1123" i="13" s="1"/>
  <c r="E1127" i="13"/>
  <c r="H1127" i="13" s="1"/>
  <c r="E1131" i="13"/>
  <c r="H1131" i="13" s="1"/>
  <c r="E722" i="13"/>
  <c r="H722" i="13" s="1"/>
  <c r="E730" i="13"/>
  <c r="H730" i="13" s="1"/>
  <c r="E738" i="13"/>
  <c r="H738" i="13" s="1"/>
  <c r="E746" i="13"/>
  <c r="H746" i="13" s="1"/>
  <c r="E754" i="13"/>
  <c r="H754" i="13" s="1"/>
  <c r="E762" i="13"/>
  <c r="H762" i="13" s="1"/>
  <c r="E770" i="13"/>
  <c r="H770" i="13" s="1"/>
  <c r="E778" i="13"/>
  <c r="H778" i="13" s="1"/>
  <c r="E786" i="13"/>
  <c r="H786" i="13" s="1"/>
  <c r="E794" i="13"/>
  <c r="H794" i="13" s="1"/>
  <c r="E802" i="13"/>
  <c r="H802" i="13" s="1"/>
  <c r="E810" i="13"/>
  <c r="H810" i="13" s="1"/>
  <c r="E818" i="13"/>
  <c r="H818" i="13" s="1"/>
  <c r="E1136" i="13"/>
  <c r="H1136" i="13" s="1"/>
  <c r="E430" i="13"/>
  <c r="H430" i="13" s="1"/>
  <c r="E438" i="13"/>
  <c r="H438" i="13" s="1"/>
  <c r="E446" i="13"/>
  <c r="H446" i="13" s="1"/>
  <c r="E454" i="13"/>
  <c r="H454" i="13" s="1"/>
  <c r="E462" i="13"/>
  <c r="H462" i="13" s="1"/>
  <c r="E470" i="13"/>
  <c r="H470" i="13" s="1"/>
  <c r="E478" i="13"/>
  <c r="H478" i="13" s="1"/>
  <c r="E486" i="13"/>
  <c r="H486" i="13" s="1"/>
  <c r="E494" i="13"/>
  <c r="H494" i="13" s="1"/>
  <c r="E502" i="13"/>
  <c r="H502" i="13" s="1"/>
  <c r="E510" i="13"/>
  <c r="H510" i="13" s="1"/>
  <c r="E518" i="13"/>
  <c r="H518" i="13" s="1"/>
  <c r="E526" i="13"/>
  <c r="H526" i="13" s="1"/>
  <c r="E534" i="13"/>
  <c r="H534" i="13" s="1"/>
  <c r="E542" i="13"/>
  <c r="H542" i="13" s="1"/>
  <c r="E550" i="13"/>
  <c r="H550" i="13" s="1"/>
  <c r="E558" i="13"/>
  <c r="H558" i="13" s="1"/>
  <c r="E566" i="13"/>
  <c r="H566" i="13" s="1"/>
  <c r="E574" i="13"/>
  <c r="H574" i="13" s="1"/>
  <c r="E582" i="13"/>
  <c r="H582" i="13" s="1"/>
  <c r="E590" i="13"/>
  <c r="H590" i="13" s="1"/>
  <c r="E598" i="13"/>
  <c r="H598" i="13" s="1"/>
  <c r="E606" i="13"/>
  <c r="H606" i="13" s="1"/>
  <c r="E614" i="13"/>
  <c r="H614" i="13" s="1"/>
  <c r="E622" i="13"/>
  <c r="H622" i="13" s="1"/>
  <c r="E630" i="13"/>
  <c r="H630" i="13" s="1"/>
  <c r="E638" i="13"/>
  <c r="H638" i="13" s="1"/>
  <c r="E646" i="13"/>
  <c r="H646" i="13" s="1"/>
  <c r="E654" i="13"/>
  <c r="H654" i="13" s="1"/>
  <c r="E662" i="13"/>
  <c r="H662" i="13" s="1"/>
  <c r="E804" i="13"/>
  <c r="H804" i="13" s="1"/>
  <c r="E812" i="13"/>
  <c r="H812" i="13" s="1"/>
  <c r="E820" i="13"/>
  <c r="H820" i="13" s="1"/>
  <c r="E828" i="13"/>
  <c r="H828" i="13" s="1"/>
  <c r="E836" i="13"/>
  <c r="H836" i="13" s="1"/>
  <c r="E844" i="13"/>
  <c r="H844" i="13" s="1"/>
  <c r="E852" i="13"/>
  <c r="H852" i="13" s="1"/>
  <c r="E860" i="13"/>
  <c r="H860" i="13" s="1"/>
  <c r="E868" i="13"/>
  <c r="H868" i="13" s="1"/>
  <c r="E876" i="13"/>
  <c r="H876" i="13" s="1"/>
  <c r="E884" i="13"/>
  <c r="H884" i="13" s="1"/>
  <c r="E892" i="13"/>
  <c r="H892" i="13" s="1"/>
  <c r="E900" i="13"/>
  <c r="H900" i="13" s="1"/>
  <c r="E908" i="13"/>
  <c r="H908" i="13" s="1"/>
  <c r="E916" i="13"/>
  <c r="H916" i="13" s="1"/>
  <c r="E924" i="13"/>
  <c r="H924" i="13" s="1"/>
  <c r="E932" i="13"/>
  <c r="H932" i="13" s="1"/>
  <c r="E940" i="13"/>
  <c r="H940" i="13" s="1"/>
  <c r="E948" i="13"/>
  <c r="H948" i="13" s="1"/>
  <c r="E956" i="13"/>
  <c r="H956" i="13" s="1"/>
  <c r="E964" i="13"/>
  <c r="H964" i="13" s="1"/>
  <c r="E670" i="13"/>
  <c r="H670" i="13" s="1"/>
  <c r="E678" i="13"/>
  <c r="H678" i="13" s="1"/>
  <c r="E684" i="13"/>
  <c r="H684" i="13" s="1"/>
  <c r="E688" i="13"/>
  <c r="H688" i="13" s="1"/>
  <c r="E692" i="13"/>
  <c r="H692" i="13" s="1"/>
  <c r="E696" i="13"/>
  <c r="H696" i="13" s="1"/>
  <c r="E700" i="13"/>
  <c r="H700" i="13" s="1"/>
  <c r="E704" i="13"/>
  <c r="H704" i="13" s="1"/>
  <c r="E712" i="13"/>
  <c r="H712" i="13" s="1"/>
  <c r="E720" i="13"/>
  <c r="H720" i="13" s="1"/>
  <c r="E1143" i="13"/>
  <c r="H1143" i="13" s="1"/>
  <c r="E1122" i="13"/>
  <c r="H1122" i="13" s="1"/>
  <c r="E1126" i="13"/>
  <c r="H1126" i="13" s="1"/>
  <c r="E1130" i="13"/>
  <c r="H1130" i="13" s="1"/>
  <c r="E1134" i="13"/>
  <c r="H1134" i="13" s="1"/>
  <c r="E432" i="13"/>
  <c r="H432" i="13" s="1"/>
  <c r="E440" i="13"/>
  <c r="H440" i="13" s="1"/>
  <c r="E448" i="13"/>
  <c r="H448" i="13" s="1"/>
  <c r="E456" i="13"/>
  <c r="H456" i="13" s="1"/>
  <c r="E464" i="13"/>
  <c r="H464" i="13" s="1"/>
  <c r="E472" i="13"/>
  <c r="H472" i="13" s="1"/>
  <c r="E480" i="13"/>
  <c r="H480" i="13" s="1"/>
  <c r="E488" i="13"/>
  <c r="H488" i="13" s="1"/>
  <c r="E496" i="13"/>
  <c r="H496" i="13" s="1"/>
  <c r="E504" i="13"/>
  <c r="H504" i="13" s="1"/>
  <c r="E512" i="13"/>
  <c r="H512" i="13" s="1"/>
  <c r="E520" i="13"/>
  <c r="H520" i="13" s="1"/>
  <c r="E528" i="13"/>
  <c r="H528" i="13" s="1"/>
  <c r="E536" i="13"/>
  <c r="H536" i="13" s="1"/>
  <c r="E544" i="13"/>
  <c r="H544" i="13" s="1"/>
  <c r="E552" i="13"/>
  <c r="H552" i="13" s="1"/>
  <c r="E560" i="13"/>
  <c r="H560" i="13" s="1"/>
  <c r="E568" i="13"/>
  <c r="H568" i="13" s="1"/>
  <c r="E576" i="13"/>
  <c r="H576" i="13" s="1"/>
  <c r="E584" i="13"/>
  <c r="H584" i="13" s="1"/>
  <c r="E592" i="13"/>
  <c r="H592" i="13" s="1"/>
  <c r="E600" i="13"/>
  <c r="H600" i="13" s="1"/>
  <c r="E608" i="13"/>
  <c r="H608" i="13" s="1"/>
  <c r="E616" i="13"/>
  <c r="H616" i="13" s="1"/>
  <c r="E624" i="13"/>
  <c r="H624" i="13" s="1"/>
  <c r="E632" i="13"/>
  <c r="H632" i="13" s="1"/>
  <c r="E640" i="13"/>
  <c r="H640" i="13" s="1"/>
  <c r="E648" i="13"/>
  <c r="H648" i="13" s="1"/>
  <c r="E656" i="13"/>
  <c r="H656" i="13" s="1"/>
  <c r="E664" i="13"/>
  <c r="H664" i="13" s="1"/>
  <c r="E672" i="13"/>
  <c r="H672" i="13" s="1"/>
  <c r="E680" i="13"/>
  <c r="H680" i="13" s="1"/>
  <c r="E710" i="13"/>
  <c r="H710" i="13" s="1"/>
  <c r="E718" i="13"/>
  <c r="H718" i="13" s="1"/>
  <c r="E972" i="13"/>
  <c r="H972" i="13" s="1"/>
  <c r="E980" i="13"/>
  <c r="H980" i="13" s="1"/>
  <c r="E988" i="13"/>
  <c r="H988" i="13" s="1"/>
  <c r="E996" i="13"/>
  <c r="H996" i="13" s="1"/>
  <c r="E1004" i="13"/>
  <c r="H1004" i="13" s="1"/>
  <c r="E1012" i="13"/>
  <c r="H1012" i="13" s="1"/>
  <c r="E1020" i="13"/>
  <c r="H1020" i="13" s="1"/>
  <c r="E1028" i="13"/>
  <c r="H1028" i="13" s="1"/>
  <c r="E1036" i="13"/>
  <c r="H1036" i="13" s="1"/>
  <c r="E1044" i="13"/>
  <c r="H1044" i="13" s="1"/>
  <c r="E1052" i="13"/>
  <c r="H1052" i="13" s="1"/>
  <c r="E1060" i="13"/>
  <c r="H1060" i="13" s="1"/>
  <c r="E1071" i="13"/>
  <c r="H1071" i="13" s="1"/>
  <c r="E1075" i="13"/>
  <c r="H1075" i="13" s="1"/>
  <c r="E1079" i="13"/>
  <c r="H1079" i="13" s="1"/>
  <c r="E1083" i="13"/>
  <c r="H1083" i="13" s="1"/>
  <c r="E1087" i="13"/>
  <c r="H1087" i="13" s="1"/>
  <c r="E1093" i="13"/>
  <c r="H1093" i="13" s="1"/>
  <c r="E1101" i="13"/>
  <c r="H1101" i="13" s="1"/>
  <c r="E1109" i="13"/>
  <c r="H1109" i="13" s="1"/>
  <c r="E1113" i="13"/>
  <c r="H1113" i="13" s="1"/>
  <c r="E1117" i="13"/>
  <c r="H1117" i="13" s="1"/>
  <c r="E683" i="13"/>
  <c r="H683" i="13" s="1"/>
  <c r="E687" i="13"/>
  <c r="H687" i="13" s="1"/>
  <c r="E691" i="13"/>
  <c r="H691" i="13" s="1"/>
  <c r="E695" i="13"/>
  <c r="H695" i="13" s="1"/>
  <c r="E699" i="13"/>
  <c r="H699" i="13" s="1"/>
  <c r="E703" i="13"/>
  <c r="H703" i="13" s="1"/>
  <c r="E427" i="13"/>
  <c r="H427" i="13" s="1"/>
  <c r="E1068" i="13"/>
  <c r="H1068" i="13" s="1"/>
  <c r="E1072" i="13"/>
  <c r="H1072" i="13" s="1"/>
  <c r="E1076" i="13"/>
  <c r="H1076" i="13" s="1"/>
  <c r="E1080" i="13"/>
  <c r="H1080" i="13" s="1"/>
  <c r="E1084" i="13"/>
  <c r="H1084" i="13" s="1"/>
  <c r="E826" i="13"/>
  <c r="H826" i="13" s="1"/>
  <c r="E834" i="13"/>
  <c r="H834" i="13" s="1"/>
  <c r="E842" i="13"/>
  <c r="H842" i="13" s="1"/>
  <c r="E850" i="13"/>
  <c r="H850" i="13" s="1"/>
  <c r="E858" i="13"/>
  <c r="H858" i="13" s="1"/>
  <c r="E866" i="13"/>
  <c r="H866" i="13" s="1"/>
  <c r="E874" i="13"/>
  <c r="H874" i="13" s="1"/>
  <c r="E882" i="13"/>
  <c r="H882" i="13" s="1"/>
  <c r="E890" i="13"/>
  <c r="H890" i="13" s="1"/>
  <c r="E898" i="13"/>
  <c r="H898" i="13" s="1"/>
  <c r="E906" i="13"/>
  <c r="H906" i="13" s="1"/>
  <c r="E914" i="13"/>
  <c r="H914" i="13" s="1"/>
  <c r="E922" i="13"/>
  <c r="H922" i="13" s="1"/>
  <c r="E930" i="13"/>
  <c r="H930" i="13" s="1"/>
  <c r="E938" i="13"/>
  <c r="H938" i="13" s="1"/>
  <c r="E946" i="13"/>
  <c r="H946" i="13" s="1"/>
  <c r="E954" i="13"/>
  <c r="H954" i="13" s="1"/>
  <c r="E962" i="13"/>
  <c r="H962" i="13" s="1"/>
  <c r="E970" i="13"/>
  <c r="H970" i="13" s="1"/>
  <c r="E978" i="13"/>
  <c r="H978" i="13" s="1"/>
  <c r="E986" i="13"/>
  <c r="H986" i="13" s="1"/>
  <c r="E994" i="13"/>
  <c r="H994" i="13" s="1"/>
  <c r="E1002" i="13"/>
  <c r="H1002" i="13" s="1"/>
  <c r="E1010" i="13"/>
  <c r="H1010" i="13" s="1"/>
  <c r="E1018" i="13"/>
  <c r="H1018" i="13" s="1"/>
  <c r="E1026" i="13"/>
  <c r="H1026" i="13" s="1"/>
  <c r="E1034" i="13"/>
  <c r="H1034" i="13" s="1"/>
  <c r="E1042" i="13"/>
  <c r="H1042" i="13" s="1"/>
  <c r="E1050" i="13"/>
  <c r="H1050" i="13" s="1"/>
  <c r="E1058" i="13"/>
  <c r="H1058" i="13" s="1"/>
  <c r="E1066" i="13"/>
  <c r="H1066" i="13" s="1"/>
  <c r="E1095" i="13"/>
  <c r="H1095" i="13" s="1"/>
  <c r="E1103" i="13"/>
  <c r="H1103" i="13" s="1"/>
  <c r="E1111" i="13"/>
  <c r="H1111" i="13" s="1"/>
  <c r="E1115" i="13"/>
  <c r="H1115" i="13" s="1"/>
  <c r="E1086" i="13"/>
  <c r="H1086" i="13" s="1"/>
  <c r="E736" i="13"/>
  <c r="H736" i="13" s="1"/>
  <c r="E744" i="13"/>
  <c r="H744" i="13" s="1"/>
  <c r="E752" i="13"/>
  <c r="H752" i="13" s="1"/>
  <c r="E760" i="13"/>
  <c r="H760" i="13" s="1"/>
  <c r="E768" i="13"/>
  <c r="H768" i="13" s="1"/>
  <c r="E776" i="13"/>
  <c r="H776" i="13" s="1"/>
  <c r="E784" i="13"/>
  <c r="H784" i="13" s="1"/>
  <c r="E792" i="13"/>
  <c r="H792" i="13" s="1"/>
  <c r="E800" i="13"/>
  <c r="H800" i="13" s="1"/>
  <c r="E685" i="13"/>
  <c r="H685" i="13" s="1"/>
  <c r="E689" i="13"/>
  <c r="H689" i="13" s="1"/>
  <c r="E693" i="13"/>
  <c r="H693" i="13" s="1"/>
  <c r="E697" i="13"/>
  <c r="H697" i="13" s="1"/>
  <c r="E701" i="13"/>
  <c r="H701" i="13" s="1"/>
  <c r="E1140" i="13"/>
  <c r="H1140" i="13" s="1"/>
  <c r="E1142" i="13"/>
  <c r="H1142" i="13" s="1"/>
  <c r="E1121" i="13"/>
  <c r="H1121" i="13" s="1"/>
  <c r="E1125" i="13"/>
  <c r="H1125" i="13" s="1"/>
  <c r="E1129" i="13"/>
  <c r="H1129" i="13" s="1"/>
  <c r="E1133" i="13"/>
  <c r="H1133" i="13" s="1"/>
  <c r="E734" i="13"/>
  <c r="H734" i="13" s="1"/>
  <c r="E742" i="13"/>
  <c r="H742" i="13" s="1"/>
  <c r="E750" i="13"/>
  <c r="H750" i="13" s="1"/>
  <c r="E758" i="13"/>
  <c r="H758" i="13" s="1"/>
  <c r="E766" i="13"/>
  <c r="H766" i="13" s="1"/>
  <c r="E774" i="13"/>
  <c r="H774" i="13" s="1"/>
  <c r="E782" i="13"/>
  <c r="H782" i="13" s="1"/>
  <c r="E790" i="13"/>
  <c r="H790" i="13" s="1"/>
  <c r="E798" i="13"/>
  <c r="H798" i="13" s="1"/>
  <c r="E806" i="13"/>
  <c r="H806" i="13" s="1"/>
  <c r="E814" i="13"/>
  <c r="H814" i="13" s="1"/>
  <c r="E822" i="13"/>
  <c r="H822" i="13" s="1"/>
  <c r="E1138" i="13"/>
  <c r="H1138" i="13" s="1"/>
  <c r="E434" i="13"/>
  <c r="H434" i="13" s="1"/>
  <c r="E442" i="13"/>
  <c r="H442" i="13" s="1"/>
  <c r="E450" i="13"/>
  <c r="H450" i="13" s="1"/>
  <c r="E458" i="13"/>
  <c r="H458" i="13" s="1"/>
  <c r="E466" i="13"/>
  <c r="H466" i="13" s="1"/>
  <c r="E474" i="13"/>
  <c r="H474" i="13" s="1"/>
  <c r="E482" i="13"/>
  <c r="H482" i="13" s="1"/>
  <c r="E490" i="13"/>
  <c r="H490" i="13" s="1"/>
  <c r="E498" i="13"/>
  <c r="H498" i="13" s="1"/>
  <c r="E506" i="13"/>
  <c r="H506" i="13" s="1"/>
  <c r="E514" i="13"/>
  <c r="H514" i="13" s="1"/>
  <c r="E522" i="13"/>
  <c r="H522" i="13" s="1"/>
  <c r="E530" i="13"/>
  <c r="H530" i="13" s="1"/>
  <c r="E538" i="13"/>
  <c r="H538" i="13" s="1"/>
  <c r="E546" i="13"/>
  <c r="H546" i="13" s="1"/>
  <c r="E554" i="13"/>
  <c r="H554" i="13" s="1"/>
  <c r="E562" i="13"/>
  <c r="H562" i="13" s="1"/>
  <c r="E570" i="13"/>
  <c r="H570" i="13" s="1"/>
  <c r="E578" i="13"/>
  <c r="H578" i="13" s="1"/>
  <c r="E586" i="13"/>
  <c r="H586" i="13" s="1"/>
  <c r="E594" i="13"/>
  <c r="H594" i="13" s="1"/>
  <c r="E602" i="13"/>
  <c r="H602" i="13" s="1"/>
  <c r="E610" i="13"/>
  <c r="H610" i="13" s="1"/>
  <c r="E618" i="13"/>
  <c r="H618" i="13" s="1"/>
  <c r="E626" i="13"/>
  <c r="H626" i="13" s="1"/>
  <c r="E634" i="13"/>
  <c r="H634" i="13" s="1"/>
  <c r="E642" i="13"/>
  <c r="H642" i="13" s="1"/>
  <c r="E650" i="13"/>
  <c r="H650" i="13" s="1"/>
  <c r="E658" i="13"/>
  <c r="H658" i="13" s="1"/>
  <c r="E666" i="13"/>
  <c r="H666" i="13" s="1"/>
  <c r="E674" i="13"/>
  <c r="H674" i="13" s="1"/>
  <c r="E682" i="13"/>
  <c r="H682" i="13" s="1"/>
  <c r="E686" i="13"/>
  <c r="H686" i="13" s="1"/>
  <c r="E690" i="13"/>
  <c r="H690" i="13" s="1"/>
  <c r="E694" i="13"/>
  <c r="H694" i="13" s="1"/>
  <c r="E698" i="13"/>
  <c r="H698" i="13" s="1"/>
  <c r="E702" i="13"/>
  <c r="H702" i="13" s="1"/>
  <c r="E708" i="13"/>
  <c r="H708" i="13" s="1"/>
  <c r="E716" i="13"/>
  <c r="H716" i="13" s="1"/>
  <c r="E724" i="13"/>
  <c r="H724" i="13" s="1"/>
  <c r="E728" i="13"/>
  <c r="H728" i="13" s="1"/>
  <c r="E1141" i="13"/>
  <c r="H1141" i="13" s="1"/>
  <c r="E1145" i="13"/>
  <c r="H1145" i="13" s="1"/>
  <c r="E1120" i="13"/>
  <c r="H1120" i="13" s="1"/>
  <c r="E1124" i="13"/>
  <c r="H1124" i="13" s="1"/>
  <c r="E1128" i="13"/>
  <c r="H1128" i="13" s="1"/>
  <c r="E1132" i="13"/>
  <c r="H1132" i="13" s="1"/>
  <c r="E428" i="13"/>
  <c r="H428" i="13" s="1"/>
  <c r="E436" i="13"/>
  <c r="H436" i="13" s="1"/>
  <c r="E444" i="13"/>
  <c r="H444" i="13" s="1"/>
  <c r="E452" i="13"/>
  <c r="H452" i="13" s="1"/>
  <c r="E460" i="13"/>
  <c r="H460" i="13" s="1"/>
  <c r="E468" i="13"/>
  <c r="H468" i="13" s="1"/>
  <c r="E476" i="13"/>
  <c r="H476" i="13" s="1"/>
  <c r="E484" i="13"/>
  <c r="H484" i="13" s="1"/>
  <c r="E492" i="13"/>
  <c r="H492" i="13" s="1"/>
  <c r="E500" i="13"/>
  <c r="H500" i="13" s="1"/>
  <c r="E508" i="13"/>
  <c r="H508" i="13" s="1"/>
  <c r="E516" i="13"/>
  <c r="H516" i="13" s="1"/>
  <c r="E524" i="13"/>
  <c r="H524" i="13" s="1"/>
  <c r="E532" i="13"/>
  <c r="H532" i="13" s="1"/>
  <c r="E540" i="13"/>
  <c r="H540" i="13" s="1"/>
  <c r="E548" i="13"/>
  <c r="H548" i="13" s="1"/>
  <c r="E556" i="13"/>
  <c r="H556" i="13" s="1"/>
  <c r="E564" i="13"/>
  <c r="H564" i="13" s="1"/>
  <c r="E572" i="13"/>
  <c r="H572" i="13" s="1"/>
  <c r="E580" i="13"/>
  <c r="H580" i="13" s="1"/>
  <c r="E588" i="13"/>
  <c r="H588" i="13" s="1"/>
  <c r="E596" i="13"/>
  <c r="H596" i="13" s="1"/>
  <c r="E604" i="13"/>
  <c r="H604" i="13" s="1"/>
  <c r="E612" i="13"/>
  <c r="H612" i="13" s="1"/>
  <c r="E620" i="13"/>
  <c r="H620" i="13" s="1"/>
  <c r="E628" i="13"/>
  <c r="H628" i="13" s="1"/>
  <c r="E636" i="13"/>
  <c r="H636" i="13" s="1"/>
  <c r="E644" i="13"/>
  <c r="H644" i="13" s="1"/>
  <c r="E652" i="13"/>
  <c r="H652" i="13" s="1"/>
  <c r="E660" i="13"/>
  <c r="H660" i="13" s="1"/>
  <c r="E668" i="13"/>
  <c r="H668" i="13" s="1"/>
  <c r="E676" i="13"/>
  <c r="H676" i="13" s="1"/>
  <c r="E706" i="13"/>
  <c r="H706" i="13" s="1"/>
  <c r="E714" i="13"/>
  <c r="H714" i="13" s="1"/>
  <c r="E808" i="13"/>
  <c r="H808" i="13" s="1"/>
  <c r="E816" i="13"/>
  <c r="H816" i="13" s="1"/>
  <c r="E824" i="13"/>
  <c r="H824" i="13" s="1"/>
  <c r="E832" i="13"/>
  <c r="H832" i="13" s="1"/>
  <c r="E840" i="13"/>
  <c r="H840" i="13" s="1"/>
  <c r="E848" i="13"/>
  <c r="H848" i="13" s="1"/>
  <c r="E856" i="13"/>
  <c r="H856" i="13" s="1"/>
  <c r="E864" i="13"/>
  <c r="H864" i="13" s="1"/>
  <c r="E872" i="13"/>
  <c r="H872" i="13" s="1"/>
  <c r="E880" i="13"/>
  <c r="H880" i="13" s="1"/>
  <c r="E888" i="13"/>
  <c r="H888" i="13" s="1"/>
  <c r="E896" i="13"/>
  <c r="H896" i="13" s="1"/>
  <c r="E904" i="13"/>
  <c r="H904" i="13" s="1"/>
  <c r="E912" i="13"/>
  <c r="H912" i="13" s="1"/>
  <c r="E920" i="13"/>
  <c r="H920" i="13" s="1"/>
  <c r="E928" i="13"/>
  <c r="H928" i="13" s="1"/>
  <c r="E936" i="13"/>
  <c r="H936" i="13" s="1"/>
  <c r="E944" i="13"/>
  <c r="H944" i="13" s="1"/>
  <c r="E952" i="13"/>
  <c r="H952" i="13" s="1"/>
  <c r="E960" i="13"/>
  <c r="H960" i="13" s="1"/>
  <c r="E968" i="13"/>
  <c r="H968" i="13" s="1"/>
  <c r="E976" i="13"/>
  <c r="H976" i="13" s="1"/>
  <c r="E984" i="13"/>
  <c r="H984" i="13" s="1"/>
  <c r="E992" i="13"/>
  <c r="H992" i="13" s="1"/>
  <c r="E1000" i="13"/>
  <c r="H1000" i="13" s="1"/>
  <c r="E1008" i="13"/>
  <c r="H1008" i="13" s="1"/>
  <c r="E1016" i="13"/>
  <c r="H1016" i="13" s="1"/>
  <c r="E1024" i="13"/>
  <c r="H1024" i="13" s="1"/>
  <c r="E1032" i="13"/>
  <c r="H1032" i="13" s="1"/>
  <c r="E1040" i="13"/>
  <c r="H1040" i="13" s="1"/>
  <c r="E1048" i="13"/>
  <c r="H1048" i="13" s="1"/>
  <c r="E1056" i="13"/>
  <c r="H1056" i="13" s="1"/>
  <c r="E1064" i="13"/>
  <c r="H1064" i="13" s="1"/>
  <c r="E1070" i="13"/>
  <c r="H1070" i="13" s="1"/>
  <c r="E1074" i="13"/>
  <c r="H1074" i="13" s="1"/>
  <c r="E1078" i="13"/>
  <c r="H1078" i="13" s="1"/>
  <c r="E1082" i="13"/>
  <c r="H1082" i="13" s="1"/>
  <c r="E1069" i="13"/>
  <c r="H1069" i="13" s="1"/>
  <c r="E1073" i="13"/>
  <c r="H1073" i="13" s="1"/>
  <c r="E1077" i="13"/>
  <c r="H1077" i="13" s="1"/>
  <c r="E1081" i="13"/>
  <c r="H1081" i="13" s="1"/>
  <c r="E1085" i="13"/>
  <c r="H1085" i="13" s="1"/>
  <c r="E1089" i="13"/>
  <c r="H1089" i="13" s="1"/>
  <c r="E1097" i="13"/>
  <c r="H1097" i="13" s="1"/>
  <c r="E1105" i="13"/>
  <c r="H1105" i="13" s="1"/>
  <c r="E726" i="13"/>
  <c r="H726" i="13" s="1"/>
  <c r="E1088" i="13"/>
  <c r="H1088" i="13" s="1"/>
  <c r="G1088" i="13" l="1"/>
  <c r="G1089" i="13"/>
  <c r="G1082" i="13"/>
  <c r="G1064" i="13"/>
  <c r="G1032" i="13"/>
  <c r="G1000" i="13"/>
  <c r="G952" i="13"/>
  <c r="G920" i="13"/>
  <c r="G888" i="13"/>
  <c r="G856" i="13"/>
  <c r="G824" i="13"/>
  <c r="G706" i="13"/>
  <c r="G652" i="13"/>
  <c r="G620" i="13"/>
  <c r="G604" i="13"/>
  <c r="G588" i="13"/>
  <c r="G572" i="13"/>
  <c r="G556" i="13"/>
  <c r="G540" i="13"/>
  <c r="G524" i="13"/>
  <c r="G508" i="13"/>
  <c r="G492" i="13"/>
  <c r="G476" i="13"/>
  <c r="G460" i="13"/>
  <c r="G444" i="13"/>
  <c r="G428" i="13"/>
  <c r="G1128" i="13"/>
  <c r="G1120" i="13"/>
  <c r="G1141" i="13"/>
  <c r="G724" i="13"/>
  <c r="G708" i="13"/>
  <c r="G698" i="13"/>
  <c r="G690" i="13"/>
  <c r="G682" i="13"/>
  <c r="G666" i="13"/>
  <c r="G650" i="13"/>
  <c r="G634" i="13"/>
  <c r="G618" i="13"/>
  <c r="G602" i="13"/>
  <c r="G586" i="13"/>
  <c r="G570" i="13"/>
  <c r="G554" i="13"/>
  <c r="G538" i="13"/>
  <c r="G522" i="13"/>
  <c r="G506" i="13"/>
  <c r="G490" i="13"/>
  <c r="G474" i="13"/>
  <c r="G458" i="13"/>
  <c r="G442" i="13"/>
  <c r="G1138" i="13"/>
  <c r="G814" i="13"/>
  <c r="G798" i="13"/>
  <c r="G782" i="13"/>
  <c r="G766" i="13"/>
  <c r="G750" i="13"/>
  <c r="G734" i="13"/>
  <c r="G1129" i="13"/>
  <c r="G1121" i="13"/>
  <c r="G1140" i="13"/>
  <c r="G697" i="13"/>
  <c r="G689" i="13"/>
  <c r="G800" i="13"/>
  <c r="G784" i="13"/>
  <c r="G768" i="13"/>
  <c r="G752" i="13"/>
  <c r="G736" i="13"/>
  <c r="G1115" i="13"/>
  <c r="G1103" i="13"/>
  <c r="G1066" i="13"/>
  <c r="G1050" i="13"/>
  <c r="G1034" i="13"/>
  <c r="G1018" i="13"/>
  <c r="G1002" i="13"/>
  <c r="G986" i="13"/>
  <c r="G970" i="13"/>
  <c r="G954" i="13"/>
  <c r="G938" i="13"/>
  <c r="G922" i="13"/>
  <c r="G906" i="13"/>
  <c r="G890" i="13"/>
  <c r="G874" i="13"/>
  <c r="G858" i="13"/>
  <c r="G842" i="13"/>
  <c r="G826" i="13"/>
  <c r="G1080" i="13"/>
  <c r="G1072" i="13"/>
  <c r="G427" i="13"/>
  <c r="G699" i="13"/>
  <c r="G691" i="13"/>
  <c r="G683" i="13"/>
  <c r="G1113" i="13"/>
  <c r="G1101" i="13"/>
  <c r="G1087" i="13"/>
  <c r="G1079" i="13"/>
  <c r="G1071" i="13"/>
  <c r="G1052" i="13"/>
  <c r="G1036" i="13"/>
  <c r="G1020" i="13"/>
  <c r="G1004" i="13"/>
  <c r="G988" i="13"/>
  <c r="G972" i="13"/>
  <c r="G710" i="13"/>
  <c r="G672" i="13"/>
  <c r="G656" i="13"/>
  <c r="G640" i="13"/>
  <c r="G624" i="13"/>
  <c r="G608" i="13"/>
  <c r="G592" i="13"/>
  <c r="G576" i="13"/>
  <c r="G560" i="13"/>
  <c r="G544" i="13"/>
  <c r="G528" i="13"/>
  <c r="G512" i="13"/>
  <c r="G496" i="13"/>
  <c r="G480" i="13"/>
  <c r="G464" i="13"/>
  <c r="G448" i="13"/>
  <c r="G432" i="13"/>
  <c r="G1130" i="13"/>
  <c r="G1122" i="13"/>
  <c r="G720" i="13"/>
  <c r="G704" i="13"/>
  <c r="G696" i="13"/>
  <c r="G688" i="13"/>
  <c r="G678" i="13"/>
  <c r="G964" i="13"/>
  <c r="G948" i="13"/>
  <c r="G932" i="13"/>
  <c r="G916" i="13"/>
  <c r="G900" i="13"/>
  <c r="G884" i="13"/>
  <c r="G868" i="13"/>
  <c r="G852" i="13"/>
  <c r="G836" i="13"/>
  <c r="G820" i="13"/>
  <c r="G804" i="13"/>
  <c r="G654" i="13"/>
  <c r="G638" i="13"/>
  <c r="G622" i="13"/>
  <c r="G606" i="13"/>
  <c r="G590" i="13"/>
  <c r="G574" i="13"/>
  <c r="G558" i="13"/>
  <c r="G542" i="13"/>
  <c r="G526" i="13"/>
  <c r="G510" i="13"/>
  <c r="G494" i="13"/>
  <c r="G478" i="13"/>
  <c r="G462" i="13"/>
  <c r="G446" i="13"/>
  <c r="G430" i="13"/>
  <c r="G818" i="13"/>
  <c r="G802" i="13"/>
  <c r="G786" i="13"/>
  <c r="G770" i="13"/>
  <c r="G754" i="13"/>
  <c r="G738" i="13"/>
  <c r="G722" i="13"/>
  <c r="G1127" i="13"/>
  <c r="G1119" i="13"/>
  <c r="G59" i="13"/>
  <c r="G71" i="13"/>
  <c r="G87" i="13"/>
  <c r="G99" i="13"/>
  <c r="G115" i="13"/>
  <c r="G127" i="13"/>
  <c r="G143" i="13"/>
  <c r="G159" i="13"/>
  <c r="G171" i="13"/>
  <c r="G187" i="13"/>
  <c r="G207" i="13"/>
  <c r="G61" i="13"/>
  <c r="G69" i="13"/>
  <c r="G77" i="13"/>
  <c r="G85" i="13"/>
  <c r="G93" i="13"/>
  <c r="G101" i="13"/>
  <c r="G109" i="13"/>
  <c r="G117" i="13"/>
  <c r="G125" i="13"/>
  <c r="G133" i="13"/>
  <c r="G141" i="13"/>
  <c r="G149" i="13"/>
  <c r="G157" i="13"/>
  <c r="G165" i="13"/>
  <c r="G173" i="13"/>
  <c r="G181" i="13"/>
  <c r="G189" i="13"/>
  <c r="G197" i="13"/>
  <c r="G205" i="13"/>
  <c r="G55" i="13"/>
  <c r="G75" i="13"/>
  <c r="G91" i="13"/>
  <c r="G111" i="13"/>
  <c r="G131" i="13"/>
  <c r="G147" i="13"/>
  <c r="G163" i="13"/>
  <c r="G183" i="13"/>
  <c r="G199" i="13"/>
  <c r="G211" i="13"/>
  <c r="G796" i="13"/>
  <c r="G780" i="13"/>
  <c r="G764" i="13"/>
  <c r="G748" i="13"/>
  <c r="G732" i="13"/>
  <c r="G1099" i="13"/>
  <c r="G1062" i="13"/>
  <c r="G1046" i="13"/>
  <c r="G1030" i="13"/>
  <c r="G1014" i="13"/>
  <c r="G998" i="13"/>
  <c r="G982" i="13"/>
  <c r="G966" i="13"/>
  <c r="G950" i="13"/>
  <c r="G934" i="13"/>
  <c r="G918" i="13"/>
  <c r="G902" i="13"/>
  <c r="G886" i="13"/>
  <c r="G870" i="13"/>
  <c r="G854" i="13"/>
  <c r="G838" i="13"/>
  <c r="G833" i="13"/>
  <c r="G873" i="13"/>
  <c r="G905" i="13"/>
  <c r="G937" i="13"/>
  <c r="G969" i="13"/>
  <c r="G1137" i="13"/>
  <c r="G1017" i="13"/>
  <c r="G1049" i="13"/>
  <c r="G845" i="13"/>
  <c r="G893" i="13"/>
  <c r="G917" i="13"/>
  <c r="G957" i="13"/>
  <c r="G1037" i="13"/>
  <c r="G1025" i="13"/>
  <c r="G1029" i="13"/>
  <c r="G1005" i="13"/>
  <c r="G1021" i="13"/>
  <c r="G837" i="13"/>
  <c r="G861" i="13"/>
  <c r="G877" i="13"/>
  <c r="G925" i="13"/>
  <c r="G941" i="13"/>
  <c r="G973" i="13"/>
  <c r="G841" i="13"/>
  <c r="G865" i="13"/>
  <c r="G897" i="13"/>
  <c r="G929" i="13"/>
  <c r="G961" i="13"/>
  <c r="G993" i="13"/>
  <c r="G1041" i="13"/>
  <c r="G114" i="13"/>
  <c r="G217" i="13"/>
  <c r="G265" i="13"/>
  <c r="G281" i="13"/>
  <c r="G152" i="13"/>
  <c r="G222" i="13"/>
  <c r="G380" i="13"/>
  <c r="G204" i="13"/>
  <c r="G216" i="13"/>
  <c r="G215" i="13"/>
  <c r="G231" i="13"/>
  <c r="G208" i="13"/>
  <c r="G372" i="13"/>
  <c r="G224" i="13"/>
  <c r="G92" i="13"/>
  <c r="G80" i="13"/>
  <c r="G368" i="13"/>
  <c r="G130" i="13"/>
  <c r="G219" i="13"/>
  <c r="G64" i="13"/>
  <c r="I7" i="13" s="1"/>
  <c r="G226" i="13"/>
  <c r="G212" i="13"/>
  <c r="G88" i="13"/>
  <c r="G164" i="13"/>
  <c r="G213" i="13"/>
  <c r="G293" i="13"/>
  <c r="G230" i="13"/>
  <c r="G56" i="13"/>
  <c r="G116" i="13"/>
  <c r="G178" i="13"/>
  <c r="G210" i="13"/>
  <c r="G243" i="13"/>
  <c r="G259" i="13"/>
  <c r="G271" i="13"/>
  <c r="G291" i="13"/>
  <c r="G307" i="13"/>
  <c r="G323" i="13"/>
  <c r="G335" i="13"/>
  <c r="G351" i="13"/>
  <c r="G363" i="13"/>
  <c r="G379" i="13"/>
  <c r="G395" i="13"/>
  <c r="G411" i="13"/>
  <c r="G51" i="13"/>
  <c r="G192" i="13"/>
  <c r="G266" i="13"/>
  <c r="G282" i="13"/>
  <c r="G298" i="13"/>
  <c r="G314" i="13"/>
  <c r="G330" i="13"/>
  <c r="G346" i="13"/>
  <c r="G362" i="13"/>
  <c r="G394" i="13"/>
  <c r="G418" i="13"/>
  <c r="G148" i="13"/>
  <c r="G308" i="13"/>
  <c r="G320" i="13"/>
  <c r="G232" i="13"/>
  <c r="G352" i="13"/>
  <c r="G248" i="13"/>
  <c r="G424" i="13"/>
  <c r="G280" i="13"/>
  <c r="G229" i="13"/>
  <c r="G679" i="13"/>
  <c r="G671" i="13"/>
  <c r="G663" i="13"/>
  <c r="G655" i="13"/>
  <c r="G647" i="13"/>
  <c r="G639" i="13"/>
  <c r="G631" i="13"/>
  <c r="G623" i="13"/>
  <c r="G615" i="13"/>
  <c r="G607" i="13"/>
  <c r="G599" i="13"/>
  <c r="G591" i="13"/>
  <c r="G583" i="13"/>
  <c r="G575" i="13"/>
  <c r="G567" i="13"/>
  <c r="G559" i="13"/>
  <c r="G551" i="13"/>
  <c r="G543" i="13"/>
  <c r="G535" i="13"/>
  <c r="G527" i="13"/>
  <c r="G519" i="13"/>
  <c r="G511" i="13"/>
  <c r="G503" i="13"/>
  <c r="G495" i="13"/>
  <c r="G487" i="13"/>
  <c r="G479" i="13"/>
  <c r="G471" i="13"/>
  <c r="G463" i="13"/>
  <c r="G455" i="13"/>
  <c r="G447" i="13"/>
  <c r="G439" i="13"/>
  <c r="G431" i="13"/>
  <c r="G202" i="13"/>
  <c r="G255" i="13"/>
  <c r="G283" i="13"/>
  <c r="G319" i="13"/>
  <c r="G347" i="13"/>
  <c r="G383" i="13"/>
  <c r="G415" i="13"/>
  <c r="G144" i="13"/>
  <c r="G324" i="13"/>
  <c r="G356" i="13"/>
  <c r="G404" i="13"/>
  <c r="G234" i="13"/>
  <c r="G250" i="13"/>
  <c r="G378" i="13"/>
  <c r="G260" i="13"/>
  <c r="G292" i="13"/>
  <c r="G287" i="13"/>
  <c r="G339" i="13"/>
  <c r="G407" i="13"/>
  <c r="G247" i="13"/>
  <c r="G100" i="13"/>
  <c r="G275" i="13"/>
  <c r="G359" i="13"/>
  <c r="G1105" i="13"/>
  <c r="G1081" i="13"/>
  <c r="G1073" i="13"/>
  <c r="G1074" i="13"/>
  <c r="G1048" i="13"/>
  <c r="G1016" i="13"/>
  <c r="G984" i="13"/>
  <c r="G968" i="13"/>
  <c r="G936" i="13"/>
  <c r="G904" i="13"/>
  <c r="G872" i="13"/>
  <c r="G840" i="13"/>
  <c r="G808" i="13"/>
  <c r="G668" i="13"/>
  <c r="G636" i="13"/>
  <c r="G726" i="13"/>
  <c r="G1097" i="13"/>
  <c r="G1085" i="13"/>
  <c r="G1077" i="13"/>
  <c r="G1069" i="13"/>
  <c r="G1078" i="13"/>
  <c r="G1070" i="13"/>
  <c r="G1056" i="13"/>
  <c r="G1040" i="13"/>
  <c r="G1024" i="13"/>
  <c r="G1008" i="13"/>
  <c r="G992" i="13"/>
  <c r="G976" i="13"/>
  <c r="G960" i="13"/>
  <c r="G944" i="13"/>
  <c r="G928" i="13"/>
  <c r="G912" i="13"/>
  <c r="G896" i="13"/>
  <c r="G880" i="13"/>
  <c r="G864" i="13"/>
  <c r="G848" i="13"/>
  <c r="G832" i="13"/>
  <c r="G816" i="13"/>
  <c r="G714" i="13"/>
  <c r="G676" i="13"/>
  <c r="G660" i="13"/>
  <c r="G644" i="13"/>
  <c r="G628" i="13"/>
  <c r="G612" i="13"/>
  <c r="G596" i="13"/>
  <c r="G580" i="13"/>
  <c r="G564" i="13"/>
  <c r="G548" i="13"/>
  <c r="G532" i="13"/>
  <c r="G516" i="13"/>
  <c r="G500" i="13"/>
  <c r="G484" i="13"/>
  <c r="G468" i="13"/>
  <c r="G452" i="13"/>
  <c r="G436" i="13"/>
  <c r="G1132" i="13"/>
  <c r="G1124" i="13"/>
  <c r="G1145" i="13"/>
  <c r="G728" i="13"/>
  <c r="G716" i="13"/>
  <c r="G702" i="13"/>
  <c r="G694" i="13"/>
  <c r="G686" i="13"/>
  <c r="G674" i="13"/>
  <c r="G658" i="13"/>
  <c r="G642" i="13"/>
  <c r="G626" i="13"/>
  <c r="G610" i="13"/>
  <c r="G594" i="13"/>
  <c r="G578" i="13"/>
  <c r="G562" i="13"/>
  <c r="G546" i="13"/>
  <c r="G530" i="13"/>
  <c r="G514" i="13"/>
  <c r="G498" i="13"/>
  <c r="G482" i="13"/>
  <c r="G466" i="13"/>
  <c r="G450" i="13"/>
  <c r="G434" i="13"/>
  <c r="G822" i="13"/>
  <c r="G806" i="13"/>
  <c r="G790" i="13"/>
  <c r="G774" i="13"/>
  <c r="G758" i="13"/>
  <c r="G742" i="13"/>
  <c r="G1133" i="13"/>
  <c r="G1125" i="13"/>
  <c r="G1142" i="13"/>
  <c r="G701" i="13"/>
  <c r="G693" i="13"/>
  <c r="G685" i="13"/>
  <c r="G792" i="13"/>
  <c r="G776" i="13"/>
  <c r="G760" i="13"/>
  <c r="G744" i="13"/>
  <c r="G1086" i="13"/>
  <c r="G1111" i="13"/>
  <c r="G1095" i="13"/>
  <c r="G1058" i="13"/>
  <c r="G1042" i="13"/>
  <c r="G1026" i="13"/>
  <c r="G1010" i="13"/>
  <c r="G994" i="13"/>
  <c r="G978" i="13"/>
  <c r="G962" i="13"/>
  <c r="G946" i="13"/>
  <c r="G930" i="13"/>
  <c r="G914" i="13"/>
  <c r="G898" i="13"/>
  <c r="G882" i="13"/>
  <c r="G866" i="13"/>
  <c r="G850" i="13"/>
  <c r="G834" i="13"/>
  <c r="G1084" i="13"/>
  <c r="G1076" i="13"/>
  <c r="G1068" i="13"/>
  <c r="G703" i="13"/>
  <c r="G695" i="13"/>
  <c r="G687" i="13"/>
  <c r="G1117" i="13"/>
  <c r="G1109" i="13"/>
  <c r="G1093" i="13"/>
  <c r="G1083" i="13"/>
  <c r="G1075" i="13"/>
  <c r="G1060" i="13"/>
  <c r="G1044" i="13"/>
  <c r="G1028" i="13"/>
  <c r="G1012" i="13"/>
  <c r="G996" i="13"/>
  <c r="G980" i="13"/>
  <c r="G718" i="13"/>
  <c r="G680" i="13"/>
  <c r="G664" i="13"/>
  <c r="G648" i="13"/>
  <c r="G632" i="13"/>
  <c r="G616" i="13"/>
  <c r="G600" i="13"/>
  <c r="G584" i="13"/>
  <c r="G568" i="13"/>
  <c r="G552" i="13"/>
  <c r="G536" i="13"/>
  <c r="G520" i="13"/>
  <c r="G504" i="13"/>
  <c r="G488" i="13"/>
  <c r="G472" i="13"/>
  <c r="G456" i="13"/>
  <c r="G440" i="13"/>
  <c r="G1134" i="13"/>
  <c r="G1126" i="13"/>
  <c r="G1143" i="13"/>
  <c r="G712" i="13"/>
  <c r="G700" i="13"/>
  <c r="G692" i="13"/>
  <c r="G684" i="13"/>
  <c r="G670" i="13"/>
  <c r="G956" i="13"/>
  <c r="G940" i="13"/>
  <c r="G924" i="13"/>
  <c r="G908" i="13"/>
  <c r="G892" i="13"/>
  <c r="G876" i="13"/>
  <c r="G860" i="13"/>
  <c r="G844" i="13"/>
  <c r="G828" i="13"/>
  <c r="G812" i="13"/>
  <c r="G662" i="13"/>
  <c r="G646" i="13"/>
  <c r="G630" i="13"/>
  <c r="G614" i="13"/>
  <c r="G598" i="13"/>
  <c r="G582" i="13"/>
  <c r="G566" i="13"/>
  <c r="G550" i="13"/>
  <c r="G534" i="13"/>
  <c r="G518" i="13"/>
  <c r="G502" i="13"/>
  <c r="G486" i="13"/>
  <c r="G470" i="13"/>
  <c r="G454" i="13"/>
  <c r="G438" i="13"/>
  <c r="G1136" i="13"/>
  <c r="G810" i="13"/>
  <c r="G794" i="13"/>
  <c r="G778" i="13"/>
  <c r="G762" i="13"/>
  <c r="G746" i="13"/>
  <c r="G730" i="13"/>
  <c r="G1131" i="13"/>
  <c r="G1123" i="13"/>
  <c r="G1144" i="13"/>
  <c r="G67" i="13"/>
  <c r="G79" i="13"/>
  <c r="G95" i="13"/>
  <c r="G107" i="13"/>
  <c r="G123" i="13"/>
  <c r="G135" i="13"/>
  <c r="G151" i="13"/>
  <c r="G167" i="13"/>
  <c r="G179" i="13"/>
  <c r="G195" i="13"/>
  <c r="G57" i="13"/>
  <c r="G65" i="13"/>
  <c r="G73" i="13"/>
  <c r="G81" i="13"/>
  <c r="G89" i="13"/>
  <c r="G97" i="13"/>
  <c r="G105" i="13"/>
  <c r="G113" i="13"/>
  <c r="G121" i="13"/>
  <c r="G129" i="13"/>
  <c r="G137" i="13"/>
  <c r="G145" i="13"/>
  <c r="G153" i="13"/>
  <c r="G161" i="13"/>
  <c r="G169" i="13"/>
  <c r="G177" i="13"/>
  <c r="G185" i="13"/>
  <c r="G193" i="13"/>
  <c r="G201" i="13"/>
  <c r="G209" i="13"/>
  <c r="G63" i="13"/>
  <c r="G83" i="13"/>
  <c r="G103" i="13"/>
  <c r="G119" i="13"/>
  <c r="G139" i="13"/>
  <c r="G155" i="13"/>
  <c r="G175" i="13"/>
  <c r="G191" i="13"/>
  <c r="G203" i="13"/>
  <c r="G54" i="13"/>
  <c r="G788" i="13"/>
  <c r="G772" i="13"/>
  <c r="G756" i="13"/>
  <c r="G740" i="13"/>
  <c r="G1107" i="13"/>
  <c r="G1091" i="13"/>
  <c r="G1054" i="13"/>
  <c r="G1038" i="13"/>
  <c r="G1022" i="13"/>
  <c r="G1006" i="13"/>
  <c r="G990" i="13"/>
  <c r="G974" i="13"/>
  <c r="G958" i="13"/>
  <c r="G942" i="13"/>
  <c r="G926" i="13"/>
  <c r="G910" i="13"/>
  <c r="G894" i="13"/>
  <c r="G878" i="13"/>
  <c r="G862" i="13"/>
  <c r="G846" i="13"/>
  <c r="G830" i="13"/>
  <c r="G849" i="13"/>
  <c r="G889" i="13"/>
  <c r="G921" i="13"/>
  <c r="G953" i="13"/>
  <c r="G985" i="13"/>
  <c r="G1001" i="13"/>
  <c r="G1033" i="13"/>
  <c r="G1065" i="13"/>
  <c r="G885" i="13"/>
  <c r="G909" i="13"/>
  <c r="G949" i="13"/>
  <c r="G981" i="13"/>
  <c r="G1013" i="13"/>
  <c r="G1053" i="13"/>
  <c r="G1061" i="13"/>
  <c r="G1045" i="13"/>
  <c r="G829" i="13"/>
  <c r="G853" i="13"/>
  <c r="G869" i="13"/>
  <c r="G901" i="13"/>
  <c r="G933" i="13"/>
  <c r="G965" i="13"/>
  <c r="G989" i="13"/>
  <c r="G825" i="13"/>
  <c r="G857" i="13"/>
  <c r="G881" i="13"/>
  <c r="G913" i="13"/>
  <c r="G945" i="13"/>
  <c r="G977" i="13"/>
  <c r="G1009" i="13"/>
  <c r="G1057" i="13"/>
  <c r="G76" i="13"/>
  <c r="G225" i="13"/>
  <c r="G273" i="13"/>
  <c r="G289" i="13"/>
  <c r="G214" i="13"/>
  <c r="G220" i="13"/>
  <c r="G52" i="13"/>
  <c r="G156" i="13"/>
  <c r="G146" i="13"/>
  <c r="G223" i="13"/>
  <c r="G96" i="13"/>
  <c r="G218" i="13"/>
  <c r="G420" i="13"/>
  <c r="G384" i="13"/>
  <c r="G134" i="13"/>
  <c r="G72" i="13"/>
  <c r="G84" i="13"/>
  <c r="G138" i="13"/>
  <c r="G227" i="13"/>
  <c r="G160" i="13"/>
  <c r="G410" i="13"/>
  <c r="G228" i="13"/>
  <c r="G256" i="13"/>
  <c r="G142" i="13"/>
  <c r="G277" i="13"/>
  <c r="G168" i="13"/>
  <c r="G1139" i="13"/>
  <c r="G68" i="13"/>
  <c r="G162" i="13"/>
  <c r="G194" i="13"/>
  <c r="G235" i="13"/>
  <c r="G251" i="13"/>
  <c r="G263" i="13"/>
  <c r="G279" i="13"/>
  <c r="G299" i="13"/>
  <c r="G315" i="13"/>
  <c r="G327" i="13"/>
  <c r="G343" i="13"/>
  <c r="G355" i="13"/>
  <c r="G371" i="13"/>
  <c r="G387" i="13"/>
  <c r="G403" i="13"/>
  <c r="G419" i="13"/>
  <c r="G176" i="13"/>
  <c r="G258" i="13"/>
  <c r="G274" i="13"/>
  <c r="G290" i="13"/>
  <c r="G306" i="13"/>
  <c r="G322" i="13"/>
  <c r="G338" i="13"/>
  <c r="G354" i="13"/>
  <c r="G386" i="13"/>
  <c r="G402" i="13"/>
  <c r="G426" i="13"/>
  <c r="G180" i="13"/>
  <c r="G288" i="13"/>
  <c r="G120" i="13"/>
  <c r="G296" i="13"/>
  <c r="G416" i="13"/>
  <c r="G360" i="13"/>
  <c r="G344" i="13"/>
  <c r="G221" i="13"/>
  <c r="G269" i="13"/>
  <c r="G675" i="13"/>
  <c r="G667" i="13"/>
  <c r="G659" i="13"/>
  <c r="G651" i="13"/>
  <c r="G643" i="13"/>
  <c r="G635" i="13"/>
  <c r="G627" i="13"/>
  <c r="G619" i="13"/>
  <c r="G611" i="13"/>
  <c r="G603" i="13"/>
  <c r="G595" i="13"/>
  <c r="G587" i="13"/>
  <c r="G579" i="13"/>
  <c r="G571" i="13"/>
  <c r="G563" i="13"/>
  <c r="G555" i="13"/>
  <c r="G547" i="13"/>
  <c r="G539" i="13"/>
  <c r="G531" i="13"/>
  <c r="G523" i="13"/>
  <c r="G515" i="13"/>
  <c r="G507" i="13"/>
  <c r="G499" i="13"/>
  <c r="G491" i="13"/>
  <c r="G483" i="13"/>
  <c r="G475" i="13"/>
  <c r="G467" i="13"/>
  <c r="G459" i="13"/>
  <c r="G451" i="13"/>
  <c r="G443" i="13"/>
  <c r="G435" i="13"/>
  <c r="G170" i="13"/>
  <c r="G239" i="13"/>
  <c r="G267" i="13"/>
  <c r="G303" i="13"/>
  <c r="G331" i="13"/>
  <c r="G367" i="13"/>
  <c r="G399" i="13"/>
  <c r="G128" i="13"/>
  <c r="G104" i="13"/>
  <c r="G340" i="13"/>
  <c r="G388" i="13"/>
  <c r="G172" i="13"/>
  <c r="G242" i="13"/>
  <c r="G370" i="13"/>
  <c r="G244" i="13"/>
  <c r="G276" i="13"/>
  <c r="G154" i="13"/>
  <c r="G311" i="13"/>
  <c r="G375" i="13"/>
  <c r="G1135" i="13"/>
  <c r="G391" i="13"/>
  <c r="G186" i="13"/>
  <c r="G295" i="13"/>
  <c r="G997" i="13"/>
  <c r="I4" i="13"/>
  <c r="I5" i="13"/>
  <c r="E7" i="13" l="1"/>
  <c r="C32" i="13"/>
  <c r="C34" i="13"/>
  <c r="C29" i="13"/>
  <c r="E6" i="13"/>
  <c r="C25" i="13"/>
  <c r="C26" i="13"/>
  <c r="C23" i="13"/>
  <c r="C28" i="13"/>
  <c r="C31" i="13"/>
  <c r="C22" i="13"/>
  <c r="C24" i="13"/>
  <c r="C33" i="13"/>
  <c r="C27" i="13"/>
  <c r="C30" i="13"/>
  <c r="Q30" i="13" l="1"/>
  <c r="M30" i="13"/>
  <c r="P30" i="13"/>
  <c r="S30" i="13"/>
  <c r="O30" i="13"/>
  <c r="R30" i="13"/>
  <c r="N30" i="13"/>
  <c r="P33" i="13"/>
  <c r="S33" i="13"/>
  <c r="O33" i="13"/>
  <c r="R33" i="13"/>
  <c r="N33" i="13"/>
  <c r="Q33" i="13"/>
  <c r="M33" i="13"/>
  <c r="Q22" i="13"/>
  <c r="Q23" i="13" s="1"/>
  <c r="Q24" i="13" s="1"/>
  <c r="Q25" i="13" s="1"/>
  <c r="M22" i="13"/>
  <c r="M23" i="13" s="1"/>
  <c r="M24" i="13" s="1"/>
  <c r="M25" i="13" s="1"/>
  <c r="M26" i="13" s="1"/>
  <c r="R22" i="13"/>
  <c r="R23" i="13" s="1"/>
  <c r="R24" i="13" s="1"/>
  <c r="R25" i="13" s="1"/>
  <c r="N22" i="13"/>
  <c r="S22" i="13"/>
  <c r="S23" i="13" s="1"/>
  <c r="S24" i="13" s="1"/>
  <c r="S25" i="13" s="1"/>
  <c r="O22" i="13"/>
  <c r="O23" i="13" s="1"/>
  <c r="O24" i="13" s="1"/>
  <c r="O25" i="13" s="1"/>
  <c r="P22" i="13"/>
  <c r="P23" i="13" s="1"/>
  <c r="P24" i="13" s="1"/>
  <c r="P25" i="13" s="1"/>
  <c r="S28" i="13"/>
  <c r="O28" i="13"/>
  <c r="R28" i="13"/>
  <c r="Q28" i="13"/>
  <c r="M28" i="13"/>
  <c r="P28" i="13"/>
  <c r="N28" i="13"/>
  <c r="R26" i="13"/>
  <c r="N26" i="13"/>
  <c r="Q26" i="13"/>
  <c r="P26" i="13"/>
  <c r="S26" i="13"/>
  <c r="O26" i="13"/>
  <c r="Q34" i="13"/>
  <c r="M34" i="13"/>
  <c r="P34" i="13"/>
  <c r="S34" i="13"/>
  <c r="O34" i="13"/>
  <c r="R34" i="13"/>
  <c r="N34" i="13"/>
  <c r="R27" i="13"/>
  <c r="N27" i="13"/>
  <c r="Q27" i="13"/>
  <c r="P27" i="13"/>
  <c r="S27" i="13"/>
  <c r="O27" i="13"/>
  <c r="M27" i="13"/>
  <c r="R31" i="13"/>
  <c r="N31" i="13"/>
  <c r="Q31" i="13"/>
  <c r="M31" i="13"/>
  <c r="P31" i="13"/>
  <c r="S31" i="13"/>
  <c r="O31" i="13"/>
  <c r="P29" i="13"/>
  <c r="S29" i="13"/>
  <c r="O29" i="13"/>
  <c r="R29" i="13"/>
  <c r="N29" i="13"/>
  <c r="Q29" i="13"/>
  <c r="M29" i="13"/>
  <c r="S32" i="13"/>
  <c r="O32" i="13"/>
  <c r="R32" i="13"/>
  <c r="N32" i="13"/>
  <c r="Q32" i="13"/>
  <c r="M32" i="13"/>
  <c r="P32" i="13"/>
  <c r="C35" i="13"/>
  <c r="Q35" i="13" l="1"/>
  <c r="S35" i="13"/>
  <c r="R35" i="13"/>
  <c r="O35" i="13"/>
  <c r="M35" i="13"/>
  <c r="N23" i="13"/>
  <c r="N24" i="13" s="1"/>
  <c r="N25" i="13" s="1"/>
  <c r="P35" i="13"/>
  <c r="E17" i="13"/>
  <c r="G17" i="13"/>
  <c r="F17" i="13"/>
  <c r="H17" i="13"/>
  <c r="L17" i="13"/>
  <c r="E14" i="13"/>
  <c r="J17" i="13"/>
  <c r="I17" i="13"/>
  <c r="K17" i="13"/>
  <c r="J16" i="13"/>
  <c r="J29" i="13" s="1"/>
  <c r="K16" i="13"/>
  <c r="K34" i="13" s="1"/>
  <c r="I16" i="13"/>
  <c r="I30" i="13" s="1"/>
  <c r="L16" i="13"/>
  <c r="L28" i="13" s="1"/>
  <c r="H16" i="13"/>
  <c r="H27" i="13" s="1"/>
  <c r="L14" i="13"/>
  <c r="J14" i="13"/>
  <c r="F14" i="13"/>
  <c r="I14" i="13"/>
  <c r="H14" i="13"/>
  <c r="G14" i="13"/>
  <c r="K14" i="13"/>
  <c r="J15" i="13"/>
  <c r="J19" i="13" s="1"/>
  <c r="F16" i="13"/>
  <c r="F33" i="13" s="1"/>
  <c r="F15" i="13"/>
  <c r="K15" i="13"/>
  <c r="I15" i="13"/>
  <c r="I18" i="13" s="1"/>
  <c r="L15" i="13"/>
  <c r="H15" i="13"/>
  <c r="H19" i="13" s="1"/>
  <c r="G15" i="13"/>
  <c r="G19" i="13" s="1"/>
  <c r="G16" i="13"/>
  <c r="G32" i="13" s="1"/>
  <c r="E16" i="13"/>
  <c r="E34" i="13" s="1"/>
  <c r="E15" i="13"/>
  <c r="L22" i="13" l="1"/>
  <c r="L23" i="13" s="1"/>
  <c r="L24" i="13" s="1"/>
  <c r="K22" i="13"/>
  <c r="K23" i="13" s="1"/>
  <c r="K24" i="13" s="1"/>
  <c r="K25" i="13" s="1"/>
  <c r="D18" i="13"/>
  <c r="C12" i="13"/>
  <c r="F22" i="13"/>
  <c r="F23" i="13" s="1"/>
  <c r="F24" i="13" s="1"/>
  <c r="F25" i="13" s="1"/>
  <c r="F26" i="13" s="1"/>
  <c r="H18" i="13"/>
  <c r="L18" i="13"/>
  <c r="L34" i="13"/>
  <c r="K33" i="13"/>
  <c r="G18" i="13"/>
  <c r="J18" i="13"/>
  <c r="L33" i="13"/>
  <c r="K28" i="13"/>
  <c r="E22" i="13"/>
  <c r="E23" i="13" s="1"/>
  <c r="E24" i="13" s="1"/>
  <c r="G22" i="13"/>
  <c r="G23" i="13" s="1"/>
  <c r="G24" i="13" s="1"/>
  <c r="G25" i="13" s="1"/>
  <c r="L19" i="13"/>
  <c r="F18" i="13"/>
  <c r="L30" i="13"/>
  <c r="L32" i="13"/>
  <c r="L29" i="13"/>
  <c r="K31" i="13"/>
  <c r="K30" i="13"/>
  <c r="N35" i="13"/>
  <c r="E19" i="13"/>
  <c r="E30" i="13"/>
  <c r="I19" i="13"/>
  <c r="K19" i="13"/>
  <c r="F19" i="13"/>
  <c r="H22" i="13"/>
  <c r="H23" i="13" s="1"/>
  <c r="H24" i="13" s="1"/>
  <c r="H25" i="13" s="1"/>
  <c r="E29" i="13"/>
  <c r="E31" i="13"/>
  <c r="E27" i="13"/>
  <c r="E33" i="13"/>
  <c r="E28" i="13"/>
  <c r="H34" i="13"/>
  <c r="H31" i="13"/>
  <c r="H28" i="13"/>
  <c r="H26" i="13"/>
  <c r="H33" i="13"/>
  <c r="I22" i="13"/>
  <c r="I23" i="13" s="1"/>
  <c r="I24" i="13" s="1"/>
  <c r="I25" i="13" s="1"/>
  <c r="I26" i="13"/>
  <c r="I32" i="13"/>
  <c r="I28" i="13"/>
  <c r="I33" i="13"/>
  <c r="I27" i="13"/>
  <c r="L27" i="13"/>
  <c r="L31" i="13"/>
  <c r="K32" i="13"/>
  <c r="K29" i="13"/>
  <c r="K26" i="13"/>
  <c r="K27" i="13"/>
  <c r="G31" i="13"/>
  <c r="G30" i="13"/>
  <c r="G26" i="13"/>
  <c r="G33" i="13"/>
  <c r="G34" i="13"/>
  <c r="F32" i="13"/>
  <c r="F29" i="13"/>
  <c r="F27" i="13"/>
  <c r="F34" i="13"/>
  <c r="J22" i="13"/>
  <c r="J23" i="13" s="1"/>
  <c r="J24" i="13" s="1"/>
  <c r="J25" i="13" s="1"/>
  <c r="J26" i="13" s="1"/>
  <c r="J28" i="13"/>
  <c r="J32" i="13"/>
  <c r="J31" i="13"/>
  <c r="J33" i="13"/>
  <c r="E18" i="13"/>
  <c r="K18" i="13"/>
  <c r="E32" i="13"/>
  <c r="H30" i="13"/>
  <c r="H32" i="13"/>
  <c r="H29" i="13"/>
  <c r="I34" i="13"/>
  <c r="I31" i="13"/>
  <c r="I29" i="13"/>
  <c r="G28" i="13"/>
  <c r="G29" i="13"/>
  <c r="G27" i="13"/>
  <c r="F28" i="13"/>
  <c r="F31" i="13"/>
  <c r="F30" i="13"/>
  <c r="J30" i="13"/>
  <c r="J34" i="13"/>
  <c r="J27" i="13"/>
  <c r="D19" i="13" l="1"/>
  <c r="D34" i="13"/>
  <c r="F35" i="13"/>
  <c r="G35" i="13"/>
  <c r="D24" i="13"/>
  <c r="E25" i="13"/>
  <c r="D32" i="13"/>
  <c r="L25" i="13"/>
  <c r="I35" i="13"/>
  <c r="D33" i="13"/>
  <c r="D31" i="13"/>
  <c r="H35" i="13"/>
  <c r="D30" i="13"/>
  <c r="D22" i="13"/>
  <c r="K35" i="13"/>
  <c r="J35" i="13"/>
  <c r="D28" i="13"/>
  <c r="D27" i="13"/>
  <c r="D29" i="13"/>
  <c r="D23" i="13"/>
  <c r="L26" i="13" l="1"/>
  <c r="L35" i="13" s="1"/>
  <c r="E26" i="13"/>
  <c r="D25" i="13"/>
  <c r="D26" i="13" l="1"/>
  <c r="E35" i="13"/>
  <c r="D35" i="13" s="1"/>
  <c r="I8" i="13" s="1"/>
</calcChain>
</file>

<file path=xl/comments1.xml><?xml version="1.0" encoding="utf-8"?>
<comments xmlns="http://schemas.openxmlformats.org/spreadsheetml/2006/main">
  <authors>
    <author>cts208</author>
  </authors>
  <commentList>
    <comment ref="I2" authorId="0">
      <text>
        <r>
          <rPr>
            <b/>
            <sz val="10"/>
            <color indexed="81"/>
            <rFont val="Arial"/>
            <family val="2"/>
          </rPr>
          <t>=E4+E5</t>
        </r>
      </text>
    </comment>
    <comment ref="I3" authorId="0">
      <text>
        <r>
          <rPr>
            <b/>
            <sz val="10"/>
            <color indexed="81"/>
            <rFont val="Arial"/>
            <family val="2"/>
          </rPr>
          <t>=365/12</t>
        </r>
      </text>
    </comment>
    <comment ref="I4" authorId="0">
      <text>
        <r>
          <rPr>
            <b/>
            <sz val="10"/>
            <color indexed="81"/>
            <rFont val="Arial"/>
            <family val="2"/>
          </rPr>
          <t>=VLOOKUP(E4,A51:F1146,5,FALSE)</t>
        </r>
      </text>
    </comment>
    <comment ref="I5" authorId="0">
      <text>
        <r>
          <rPr>
            <b/>
            <sz val="10"/>
            <color indexed="81"/>
            <rFont val="Arial"/>
            <family val="2"/>
          </rPr>
          <t>=VLOOKUP(I2,A51:F1146,5,FALSE)</t>
        </r>
      </text>
    </comment>
    <comment ref="E6" authorId="0">
      <text>
        <r>
          <rPr>
            <b/>
            <sz val="10"/>
            <color indexed="81"/>
            <rFont val="Arial"/>
            <family val="2"/>
          </rPr>
          <t>=IF(ISBLANK(E4),"",COUNTIF(G36:G1130,"&lt;="&amp;I7)-E4)</t>
        </r>
      </text>
    </comment>
    <comment ref="I6" authorId="0">
      <text>
        <r>
          <rPr>
            <b/>
            <sz val="10"/>
            <color indexed="81"/>
            <rFont val="Arial"/>
            <family val="2"/>
          </rPr>
          <t>=IF(E3="","",IF(E3&lt;=1,3,IF(E3&lt;=3,4,IF(E3&lt;=5,5,IF(E3&lt;=15,6,IF(E3&lt;=25,7,IF(E3&lt;=50,8,IF(E3&lt;=75,9,IF(E3&lt;=85,10,IF(E3&lt;=95,11,IF(E3&lt;=97,12,IF(E3&lt;=100,13,""))))))))))))</t>
        </r>
      </text>
    </comment>
    <comment ref="E7" authorId="0">
      <text>
        <r>
          <rPr>
            <b/>
            <sz val="10"/>
            <color indexed="81"/>
            <rFont val="Arial"/>
            <family val="2"/>
          </rPr>
          <t>=IF(ISBLANK(E4),"",COUNTIF(H36:H1130,"&lt;="&amp;I7)-E4)</t>
        </r>
      </text>
    </comment>
    <comment ref="I7" authorId="0">
      <text>
        <r>
          <rPr>
            <b/>
            <sz val="10"/>
            <color indexed="81"/>
            <rFont val="Arial"/>
            <family val="2"/>
          </rPr>
          <t>=VLOOKUP(E4,A51:G1146,7,FALSE)</t>
        </r>
      </text>
    </comment>
    <comment ref="I8" authorId="0">
      <text>
        <r>
          <rPr>
            <b/>
            <sz val="10"/>
            <color indexed="81"/>
            <rFont val="Arial"/>
            <family val="2"/>
          </rPr>
          <t>=D19-D36</t>
        </r>
      </text>
    </comment>
    <comment ref="C12" authorId="0">
      <text>
        <r>
          <rPr>
            <b/>
            <sz val="10"/>
            <color indexed="81"/>
            <rFont val="Arial"/>
            <family val="2"/>
          </rPr>
          <t>=SUMPRODUCT(E10:S10,E11:S11)</t>
        </r>
      </text>
    </comment>
    <comment ref="D13" authorId="0">
      <text>
        <r>
          <rPr>
            <b/>
            <sz val="10"/>
            <color indexed="81"/>
            <rFont val="Arial"/>
            <family val="2"/>
          </rPr>
          <t>=SUM(E10:S10)</t>
        </r>
      </text>
    </comment>
    <comment ref="M19" authorId="0">
      <text>
        <r>
          <rPr>
            <b/>
            <sz val="10"/>
            <color indexed="81"/>
            <rFont val="Arial"/>
            <family val="2"/>
          </rPr>
          <t>=M15*M13</t>
        </r>
      </text>
    </comment>
    <comment ref="D22" authorId="0">
      <text>
        <r>
          <rPr>
            <b/>
            <sz val="10"/>
            <color indexed="81"/>
            <rFont val="Arial"/>
            <family val="2"/>
          </rPr>
          <t>=SUM(E23:AD23)</t>
        </r>
      </text>
    </comment>
    <comment ref="C34" authorId="0">
      <text>
        <r>
          <rPr>
            <b/>
            <sz val="10"/>
            <color indexed="81"/>
            <rFont val="Arial"/>
            <family val="2"/>
          </rPr>
          <t>=MAX(IF(AND(A34&lt;$I$4,B34&lt;$I$5),SUMIF(E$50:E$1145,"&lt;="&amp;B34,F$50:F$1145)-SUMIF(E$50:E$1145,"&lt;"&amp;$I$4,F$50:F$1145),IF(AND(A34&gt;$I$4,B34&lt;$I$5),SUMIF(E$50:E$1145,"&lt;="&amp;B34,F$50:F$1145)-SUMIF(E$50:E$1145,"&lt;"&amp;A34,F$50:F$1145),IF(AND(A34&gt;$I$4,B34&gt;$I$5),SUMIF(E$50:E$1145,"&lt;="&amp;$I$5,F$50:F$1145)-SUMIF(E$50:E$1145,"&lt;"&amp;A34,F$50:F$1145),IF(AND(A34&lt;$I$4,B34&gt;$I$5),SUMIF(E$50:E$1145,"&lt;="&amp;$I$5,F$50:F$1145)-SUMIF(E$50:E$1145,"&lt;"&amp;$I$4,F$50:F$1145),0)))),0)</t>
        </r>
      </text>
    </comment>
    <comment ref="C35" authorId="0">
      <text>
        <r>
          <rPr>
            <b/>
            <sz val="10"/>
            <color indexed="81"/>
            <rFont val="Arial"/>
            <family val="2"/>
          </rPr>
          <t>=SUM(C23:C35)</t>
        </r>
      </text>
    </comment>
    <comment ref="D35" authorId="0">
      <text>
        <r>
          <rPr>
            <b/>
            <sz val="10"/>
            <color indexed="81"/>
            <rFont val="Arial"/>
            <family val="2"/>
          </rPr>
          <t>=SUM(E36:AD36)</t>
        </r>
      </text>
    </comment>
    <comment ref="M35" authorId="0">
      <text>
        <r>
          <rPr>
            <b/>
            <sz val="10"/>
            <color indexed="81"/>
            <rFont val="Arial"/>
            <family val="2"/>
          </rPr>
          <t>=SUM(M23:M35)</t>
        </r>
      </text>
    </comment>
    <comment ref="C50" authorId="0">
      <text>
        <r>
          <rPr>
            <b/>
            <sz val="10"/>
            <color indexed="81"/>
            <rFont val="Arial"/>
            <family val="2"/>
          </rPr>
          <t>=IF($E$2="Male",VLOOKUP(ROUNDDOWN(B39,0),'Boys WHO lb'!A:M,$I$6,FALSE),IF($E$2="Female",VLOOKUP(ROUNDDOWN(B39,0),'Girls WHO lb'!A:M,$I$6,FALSE),0))</t>
        </r>
      </text>
    </comment>
    <comment ref="E50" authorId="0">
      <text>
        <r>
          <rPr>
            <b/>
            <sz val="10"/>
            <color indexed="81"/>
            <rFont val="Arial"/>
            <family val="2"/>
          </rPr>
          <t>=C39+(MOD(B39,1)*(D39-C39))</t>
        </r>
      </text>
    </comment>
    <comment ref="F50" authorId="0">
      <text>
        <r>
          <rPr>
            <b/>
            <sz val="10"/>
            <color indexed="81"/>
            <rFont val="Arial"/>
            <family val="2"/>
          </rPr>
          <t>=IF(B39&lt;=1,12,IF(B39&lt;=3,10,IF(B39&lt;=12,8,IF(B39&lt;=36,7))))</t>
        </r>
      </text>
    </comment>
    <comment ref="B51" authorId="0">
      <text>
        <r>
          <rPr>
            <b/>
            <sz val="10"/>
            <color indexed="81"/>
            <rFont val="Arial"/>
            <family val="2"/>
          </rPr>
          <t>=A36/$I$3</t>
        </r>
      </text>
    </comment>
  </commentList>
</comments>
</file>

<file path=xl/sharedStrings.xml><?xml version="1.0" encoding="utf-8"?>
<sst xmlns="http://schemas.openxmlformats.org/spreadsheetml/2006/main" count="329" uniqueCount="79">
  <si>
    <t>Month</t>
  </si>
  <si>
    <t>P1</t>
  </si>
  <si>
    <t>P3</t>
  </si>
  <si>
    <t>P5</t>
  </si>
  <si>
    <t>P15</t>
  </si>
  <si>
    <t>P25</t>
  </si>
  <si>
    <t>P50</t>
  </si>
  <si>
    <t>P75</t>
  </si>
  <si>
    <t>P85</t>
  </si>
  <si>
    <t>P95</t>
  </si>
  <si>
    <t>P97</t>
  </si>
  <si>
    <t>P99</t>
  </si>
  <si>
    <t>Store</t>
  </si>
  <si>
    <t>Size</t>
  </si>
  <si>
    <t>Brand</t>
  </si>
  <si>
    <t>Price</t>
  </si>
  <si>
    <t>Huggies</t>
  </si>
  <si>
    <t>Quantity</t>
  </si>
  <si>
    <t>Price/Diaper</t>
  </si>
  <si>
    <t>Type</t>
  </si>
  <si>
    <t>Amazon</t>
  </si>
  <si>
    <t>Pampers</t>
  </si>
  <si>
    <t>Baby Dry</t>
  </si>
  <si>
    <t>1-2</t>
  </si>
  <si>
    <t>Swaddlers Dry Max</t>
  </si>
  <si>
    <t>2-3</t>
  </si>
  <si>
    <t>Diapers.com</t>
  </si>
  <si>
    <t>Snug &amp; Dry</t>
  </si>
  <si>
    <t>Percentile</t>
  </si>
  <si>
    <t>Diapers Needed</t>
  </si>
  <si>
    <t>Total</t>
  </si>
  <si>
    <t>Day</t>
  </si>
  <si>
    <t>Weight</t>
  </si>
  <si>
    <t>Identifier</t>
  </si>
  <si>
    <t>Quantity in pkg</t>
  </si>
  <si>
    <t>Pampers Baby Dry 1-2 192 Amazon</t>
  </si>
  <si>
    <t>Pampers Baby Dry 1 252 Amazon</t>
  </si>
  <si>
    <t>Pampers Swaddlers Dry Max 1 92 Amazon</t>
  </si>
  <si>
    <t>Pampers Swaddlers Dry Max 1-2 252 Amazon</t>
  </si>
  <si>
    <t>Huggies Snug &amp; Dry 1-2 192 Diapers.com</t>
  </si>
  <si>
    <t>Huggies Snug &amp; Dry 1 50 Diapers.com</t>
  </si>
  <si>
    <t>Prior Month</t>
  </si>
  <si>
    <t>Next Month</t>
  </si>
  <si>
    <t>Quantity to buy</t>
  </si>
  <si>
    <t>Minimum weight</t>
  </si>
  <si>
    <t>Maximum weight</t>
  </si>
  <si>
    <t>Gender</t>
  </si>
  <si>
    <t>Diaper Model</t>
  </si>
  <si>
    <t>Price per diaper</t>
  </si>
  <si>
    <t>Days per month</t>
  </si>
  <si>
    <t>Highest Stage</t>
  </si>
  <si>
    <t>Lowest Stage</t>
  </si>
  <si>
    <t>Inputs for Baby</t>
  </si>
  <si>
    <t>Baby Dry - Overnight Extra Protection</t>
  </si>
  <si>
    <t>Current age (days)</t>
  </si>
  <si>
    <t># of days of diaper supply needed</t>
  </si>
  <si>
    <t>Recommended minimum days of diaper supply</t>
  </si>
  <si>
    <t>Maximum days of diaper supply to end of stage</t>
  </si>
  <si>
    <t>Current stage</t>
  </si>
  <si>
    <t>Percentile column</t>
  </si>
  <si>
    <t>End weight</t>
  </si>
  <si>
    <t>Start weight</t>
  </si>
  <si>
    <t>Ending age of baby (days)</t>
  </si>
  <si>
    <t># extra diapers purchased</t>
  </si>
  <si>
    <t>Total cost</t>
  </si>
  <si>
    <t>Minimum Weight (lbs)</t>
  </si>
  <si>
    <t>Maximum Weight (lbs)</t>
  </si>
  <si>
    <t># diapers purchased</t>
  </si>
  <si>
    <t>Pampers Swaddlers Dry Max 1-2 252 Diapers.com</t>
  </si>
  <si>
    <t>Pampers Swaddlers Dry Max 1-2 152 Diapers.com</t>
  </si>
  <si>
    <t>Pampers Baby Dry 1 252 Diapers.com</t>
  </si>
  <si>
    <t>Pampers Baby Dry 1-2 192 Diapers.com</t>
  </si>
  <si>
    <t>Pampers Swaddlers Dry Max 1 92 Diapers.com</t>
  </si>
  <si>
    <t>Pampers Swaddlers Dry Max 1 216 Diapers.com</t>
  </si>
  <si>
    <t>Pampers Swaddlers Dry Max 1 40 Diapers.com</t>
  </si>
  <si>
    <t>Pampers Swaddlers Dry Max 1 66 Diapers.com</t>
  </si>
  <si>
    <t>Pampers Swaddlers Dry Max 1 152 Diapers.com</t>
  </si>
  <si>
    <t>Female</t>
  </si>
  <si>
    <t># diapers needed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</si>
</sst>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#,##0.0000"/>
    <numFmt numFmtId="166" formatCode="&quot;$&quot;#,##0.00"/>
  </numFmts>
  <fonts count="26" x14ac:knownFonts="1">
    <font>
      <sz val="10"/>
      <name val="Arial"/>
    </font>
    <font>
      <sz val="8"/>
      <name val="Arial"/>
      <family val="2"/>
    </font>
    <font>
      <sz val="10"/>
      <name val="Arial Unicode MS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81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rgb="FF008000"/>
      </left>
      <right style="thin">
        <color rgb="FF008000"/>
      </right>
      <top style="thin">
        <color rgb="FF008000"/>
      </top>
      <bottom/>
      <diagonal/>
    </border>
    <border>
      <left style="thin">
        <color rgb="FF008000"/>
      </left>
      <right style="thin">
        <color rgb="FF008000"/>
      </right>
      <top/>
      <bottom/>
      <diagonal/>
    </border>
    <border>
      <left style="thin">
        <color rgb="FF008000"/>
      </left>
      <right style="thin">
        <color rgb="FF008000"/>
      </right>
      <top/>
      <bottom style="thin">
        <color rgb="FF00800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</borders>
  <cellStyleXfs count="8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3" fillId="0" borderId="0"/>
    <xf numFmtId="0" fontId="3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0" borderId="1" applyNumberFormat="0" applyAlignment="0" applyProtection="0"/>
    <xf numFmtId="0" fontId="5" fillId="3" borderId="0" applyNumberFormat="0" applyBorder="0" applyAlignment="0" applyProtection="0"/>
    <xf numFmtId="0" fontId="3" fillId="23" borderId="7" applyNumberFormat="0" applyFont="0" applyAlignment="0" applyProtection="0"/>
    <xf numFmtId="0" fontId="15" fillId="22" borderId="0" applyNumberFormat="0" applyBorder="0" applyAlignment="0" applyProtection="0"/>
    <xf numFmtId="0" fontId="8" fillId="0" borderId="0" applyNumberFormat="0" applyFill="0" applyBorder="0" applyAlignment="0" applyProtection="0"/>
    <xf numFmtId="0" fontId="7" fillId="21" borderId="2" applyNumberFormat="0" applyAlignment="0" applyProtection="0"/>
    <xf numFmtId="0" fontId="14" fillId="0" borderId="6" applyNumberFormat="0" applyFill="0" applyAlignment="0" applyProtection="0"/>
    <xf numFmtId="0" fontId="18" fillId="0" borderId="9" applyNumberFormat="0" applyFill="0" applyAlignment="0" applyProtection="0"/>
    <xf numFmtId="0" fontId="13" fillId="7" borderId="1" applyNumberFormat="0" applyAlignment="0" applyProtection="0"/>
    <xf numFmtId="0" fontId="17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6" fillId="20" borderId="8" applyNumberFormat="0" applyAlignment="0" applyProtection="0"/>
  </cellStyleXfs>
  <cellXfs count="42">
    <xf numFmtId="0" fontId="0" fillId="0" borderId="0" xfId="0"/>
    <xf numFmtId="0" fontId="2" fillId="0" borderId="0" xfId="0" applyFont="1"/>
    <xf numFmtId="0" fontId="20" fillId="0" borderId="0" xfId="0" applyFont="1" applyAlignment="1">
      <alignment wrapText="1"/>
    </xf>
    <xf numFmtId="0" fontId="20" fillId="0" borderId="0" xfId="0" applyFont="1"/>
    <xf numFmtId="0" fontId="20" fillId="0" borderId="0" xfId="0" applyFont="1" applyAlignment="1">
      <alignment horizontal="right"/>
    </xf>
    <xf numFmtId="0" fontId="21" fillId="0" borderId="0" xfId="0" applyFont="1"/>
    <xf numFmtId="0" fontId="20" fillId="0" borderId="0" xfId="0" applyFont="1" applyAlignment="1">
      <alignment horizontal="center"/>
    </xf>
    <xf numFmtId="3" fontId="22" fillId="0" borderId="0" xfId="0" applyNumberFormat="1" applyFont="1" applyAlignment="1">
      <alignment horizontal="center"/>
    </xf>
    <xf numFmtId="3" fontId="20" fillId="0" borderId="0" xfId="0" quotePrefix="1" applyNumberFormat="1" applyFont="1" applyAlignment="1">
      <alignment horizontal="center" wrapText="1"/>
    </xf>
    <xf numFmtId="0" fontId="20" fillId="0" borderId="0" xfId="0" quotePrefix="1" applyFont="1" applyAlignment="1">
      <alignment horizontal="right"/>
    </xf>
    <xf numFmtId="0" fontId="22" fillId="0" borderId="0" xfId="0" applyFont="1" applyAlignment="1">
      <alignment horizontal="right"/>
    </xf>
    <xf numFmtId="3" fontId="20" fillId="0" borderId="0" xfId="0" applyNumberFormat="1" applyFont="1" applyAlignment="1">
      <alignment horizontal="center" wrapText="1"/>
    </xf>
    <xf numFmtId="0" fontId="20" fillId="0" borderId="11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2" fontId="20" fillId="0" borderId="0" xfId="0" applyNumberFormat="1" applyFont="1" applyAlignment="1">
      <alignment horizontal="center"/>
    </xf>
    <xf numFmtId="0" fontId="20" fillId="0" borderId="13" xfId="0" applyFont="1" applyBorder="1" applyAlignment="1">
      <alignment horizontal="center"/>
    </xf>
    <xf numFmtId="166" fontId="20" fillId="0" borderId="10" xfId="0" applyNumberFormat="1" applyFont="1" applyBorder="1" applyAlignment="1">
      <alignment horizontal="center"/>
    </xf>
    <xf numFmtId="0" fontId="20" fillId="0" borderId="14" xfId="0" applyFont="1" applyBorder="1" applyAlignment="1">
      <alignment horizontal="center" wrapText="1"/>
    </xf>
    <xf numFmtId="0" fontId="20" fillId="0" borderId="0" xfId="0" applyFont="1" applyAlignment="1">
      <alignment horizontal="center" wrapText="1"/>
    </xf>
    <xf numFmtId="3" fontId="20" fillId="0" borderId="0" xfId="0" applyNumberFormat="1" applyFont="1" applyAlignment="1">
      <alignment horizontal="center"/>
    </xf>
    <xf numFmtId="165" fontId="20" fillId="0" borderId="0" xfId="0" quotePrefix="1" applyNumberFormat="1" applyFont="1" applyAlignment="1">
      <alignment horizontal="center" wrapText="1"/>
    </xf>
    <xf numFmtId="164" fontId="20" fillId="0" borderId="0" xfId="0" applyNumberFormat="1" applyFont="1" applyAlignment="1">
      <alignment horizontal="center" wrapText="1"/>
    </xf>
    <xf numFmtId="0" fontId="23" fillId="0" borderId="0" xfId="37" applyFont="1" applyAlignment="1">
      <alignment wrapText="1"/>
    </xf>
    <xf numFmtId="0" fontId="23" fillId="0" borderId="0" xfId="37" applyFont="1"/>
    <xf numFmtId="0" fontId="24" fillId="0" borderId="0" xfId="37" applyFont="1" applyFill="1" applyBorder="1" applyAlignment="1">
      <alignment horizontal="left" wrapText="1"/>
    </xf>
    <xf numFmtId="0" fontId="24" fillId="0" borderId="0" xfId="37" applyFont="1" applyFill="1" applyBorder="1" applyAlignment="1">
      <alignment horizontal="center" wrapText="1"/>
    </xf>
    <xf numFmtId="4" fontId="24" fillId="0" borderId="0" xfId="37" applyNumberFormat="1" applyFont="1" applyFill="1" applyBorder="1" applyAlignment="1">
      <alignment horizontal="center" wrapText="1"/>
    </xf>
    <xf numFmtId="0" fontId="24" fillId="0" borderId="0" xfId="37" applyFont="1" applyFill="1" applyBorder="1" applyAlignment="1">
      <alignment wrapText="1"/>
    </xf>
    <xf numFmtId="0" fontId="23" fillId="0" borderId="0" xfId="37" applyFont="1" applyFill="1"/>
    <xf numFmtId="4" fontId="23" fillId="0" borderId="0" xfId="37" applyNumberFormat="1" applyFont="1" applyFill="1"/>
    <xf numFmtId="0" fontId="23" fillId="0" borderId="0" xfId="37" applyFont="1" applyBorder="1"/>
    <xf numFmtId="4" fontId="23" fillId="0" borderId="0" xfId="37" applyNumberFormat="1" applyFont="1"/>
    <xf numFmtId="164" fontId="23" fillId="0" borderId="0" xfId="37" applyNumberFormat="1" applyFont="1"/>
    <xf numFmtId="16" fontId="23" fillId="0" borderId="0" xfId="37" quotePrefix="1" applyNumberFormat="1" applyFont="1" applyFill="1"/>
    <xf numFmtId="16" fontId="23" fillId="0" borderId="0" xfId="37" quotePrefix="1" applyNumberFormat="1" applyFont="1"/>
    <xf numFmtId="0" fontId="23" fillId="0" borderId="0" xfId="37" quotePrefix="1" applyFont="1" applyFill="1"/>
    <xf numFmtId="0" fontId="23" fillId="0" borderId="0" xfId="37" quotePrefix="1" applyFont="1"/>
    <xf numFmtId="0" fontId="23" fillId="0" borderId="0" xfId="37" applyFont="1" applyFill="1" applyBorder="1"/>
    <xf numFmtId="4" fontId="23" fillId="0" borderId="0" xfId="37" applyNumberFormat="1" applyFont="1" applyFill="1" applyBorder="1"/>
    <xf numFmtId="3" fontId="20" fillId="0" borderId="0" xfId="0" applyNumberFormat="1" applyFont="1" applyAlignment="1">
      <alignment horizontal="left" wrapText="1"/>
    </xf>
    <xf numFmtId="0" fontId="20" fillId="0" borderId="15" xfId="0" applyFont="1" applyBorder="1" applyAlignment="1">
      <alignment horizontal="center" wrapText="1"/>
    </xf>
  </cellXfs>
  <cellStyles count="8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20% - 강조색1" xfId="43"/>
    <cellStyle name="20% - 강조색2" xfId="44"/>
    <cellStyle name="20% - 강조색3" xfId="45"/>
    <cellStyle name="20% - 강조색4" xfId="46"/>
    <cellStyle name="20% - 강조색5" xfId="47"/>
    <cellStyle name="20% - 강조색6" xfId="48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40% - 강조색1" xfId="49"/>
    <cellStyle name="40% - 강조색2" xfId="50"/>
    <cellStyle name="40% - 강조색3" xfId="51"/>
    <cellStyle name="40% - 강조색4" xfId="52"/>
    <cellStyle name="40% - 강조색5" xfId="53"/>
    <cellStyle name="40% - 강조색6" xfId="54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60% - 강조색1" xfId="55"/>
    <cellStyle name="60% - 강조색2" xfId="56"/>
    <cellStyle name="60% - 강조색3" xfId="57"/>
    <cellStyle name="60% - 강조색4" xfId="58"/>
    <cellStyle name="60% - 강조색5" xfId="59"/>
    <cellStyle name="60% - 강조색6" xfId="60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_Diaper Pricing and Usage Data" xfId="37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  <cellStyle name="강조색1" xfId="61"/>
    <cellStyle name="강조색2" xfId="62"/>
    <cellStyle name="강조색3" xfId="63"/>
    <cellStyle name="강조색4" xfId="64"/>
    <cellStyle name="강조색5" xfId="65"/>
    <cellStyle name="강조색6" xfId="66"/>
    <cellStyle name="경고문" xfId="67"/>
    <cellStyle name="계산" xfId="68"/>
    <cellStyle name="나쁨" xfId="69"/>
    <cellStyle name="메모" xfId="70"/>
    <cellStyle name="보통" xfId="71"/>
    <cellStyle name="설명 텍스트" xfId="72"/>
    <cellStyle name="셀 확인" xfId="73"/>
    <cellStyle name="연결된 셀" xfId="74"/>
    <cellStyle name="요약" xfId="75"/>
    <cellStyle name="입력" xfId="76"/>
    <cellStyle name="제목" xfId="77"/>
    <cellStyle name="제목 1" xfId="78"/>
    <cellStyle name="제목 2" xfId="79"/>
    <cellStyle name="제목 3" xfId="80"/>
    <cellStyle name="제목 4" xfId="81"/>
    <cellStyle name="좋음" xfId="82"/>
    <cellStyle name="출력" xfId="83"/>
  </cellStyles>
  <dxfs count="0"/>
  <tableStyles count="0" defaultTableStyle="TableStyleMedium9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150"/>
  <sheetViews>
    <sheetView tabSelected="1" topLeftCell="A21" zoomScale="112" zoomScaleNormal="112" workbookViewId="0">
      <selection activeCell="I43" sqref="I43"/>
    </sheetView>
  </sheetViews>
  <sheetFormatPr defaultRowHeight="12.75" x14ac:dyDescent="0.2"/>
  <cols>
    <col min="1" max="1" width="12.5703125" style="3" customWidth="1"/>
    <col min="2" max="2" width="9" style="3" customWidth="1"/>
    <col min="3" max="3" width="10.140625" style="3" customWidth="1"/>
    <col min="4" max="4" width="9.140625" style="6" customWidth="1"/>
    <col min="5" max="5" width="12.28515625" style="3" customWidth="1"/>
    <col min="6" max="6" width="12.85546875" style="3" customWidth="1"/>
    <col min="7" max="8" width="12.28515625" style="3" customWidth="1"/>
    <col min="9" max="9" width="11.140625" style="3" customWidth="1"/>
    <col min="10" max="10" width="12.5703125" style="3" customWidth="1"/>
    <col min="11" max="11" width="11.85546875" style="3" customWidth="1"/>
    <col min="12" max="12" width="12.42578125" style="3" customWidth="1"/>
    <col min="13" max="13" width="13.5703125" style="3" customWidth="1"/>
    <col min="14" max="14" width="10.42578125" style="3" customWidth="1"/>
    <col min="15" max="15" width="12.85546875" style="3" customWidth="1"/>
    <col min="16" max="16" width="15" style="3" customWidth="1"/>
    <col min="17" max="17" width="14" style="3" customWidth="1"/>
    <col min="18" max="18" width="12.7109375" style="3" customWidth="1"/>
    <col min="19" max="19" width="13.7109375" style="3" customWidth="1"/>
    <col min="20" max="22" width="9.140625" style="3"/>
    <col min="23" max="23" width="12.85546875" style="3" customWidth="1"/>
    <col min="24" max="24" width="13" style="3" customWidth="1"/>
    <col min="25" max="25" width="12.42578125" style="3" customWidth="1"/>
    <col min="26" max="26" width="11.5703125" style="3" customWidth="1"/>
    <col min="27" max="27" width="12.140625" style="3" customWidth="1"/>
    <col min="28" max="28" width="12.7109375" style="3" customWidth="1"/>
    <col min="29" max="29" width="11.7109375" style="3" customWidth="1"/>
    <col min="30" max="16384" width="9.140625" style="3"/>
  </cols>
  <sheetData>
    <row r="1" spans="1:19" x14ac:dyDescent="0.2">
      <c r="A1" s="5" t="s">
        <v>47</v>
      </c>
      <c r="E1" s="10" t="s">
        <v>52</v>
      </c>
    </row>
    <row r="2" spans="1:19" x14ac:dyDescent="0.2">
      <c r="D2" s="4" t="s">
        <v>46</v>
      </c>
      <c r="E2" s="12" t="s">
        <v>77</v>
      </c>
      <c r="H2" s="9" t="s">
        <v>62</v>
      </c>
      <c r="I2" s="13">
        <f>E4+E5</f>
        <v>146</v>
      </c>
    </row>
    <row r="3" spans="1:19" x14ac:dyDescent="0.2">
      <c r="D3" s="4" t="s">
        <v>28</v>
      </c>
      <c r="E3" s="14">
        <v>50</v>
      </c>
      <c r="H3" s="4" t="s">
        <v>49</v>
      </c>
      <c r="I3" s="15">
        <f>365/12</f>
        <v>30.416666666666668</v>
      </c>
    </row>
    <row r="4" spans="1:19" x14ac:dyDescent="0.2">
      <c r="D4" s="9" t="s">
        <v>54</v>
      </c>
      <c r="E4" s="14">
        <v>14</v>
      </c>
      <c r="H4" s="4" t="s">
        <v>61</v>
      </c>
      <c r="I4" s="15">
        <f>VLOOKUP(E4,A50:F1145,5,FALSE)</f>
        <v>8.0695228021687679</v>
      </c>
    </row>
    <row r="5" spans="1:19" x14ac:dyDescent="0.2">
      <c r="D5" s="9" t="s">
        <v>55</v>
      </c>
      <c r="E5" s="16">
        <v>132</v>
      </c>
      <c r="H5" s="4" t="s">
        <v>60</v>
      </c>
      <c r="I5" s="15">
        <f>VLOOKUP(I2,A50:F1145,5,FALSE)</f>
        <v>14.99143382858</v>
      </c>
    </row>
    <row r="6" spans="1:19" x14ac:dyDescent="0.2">
      <c r="D6" s="4" t="s">
        <v>56</v>
      </c>
      <c r="E6" s="6">
        <f>IF(ISBLANK(E4),"",COUNTIF(G51:G1145,"&lt;="&amp;I7)-E4)</f>
        <v>61</v>
      </c>
      <c r="H6" s="4" t="s">
        <v>59</v>
      </c>
      <c r="I6" s="6">
        <f>IF(E3="","",IF(E3&lt;=1,3,IF(E3&lt;=3,4,IF(E3&lt;=5,5,IF(E3&lt;=15,6,IF(E3&lt;=25,7,IF(E3&lt;=50,8,IF(E3&lt;=75,9,IF(E3&lt;=85,10,IF(E3&lt;=95,11,IF(E3&lt;=97,12,IF(E3&lt;=100,13,""))))))))))))</f>
        <v>8</v>
      </c>
    </row>
    <row r="7" spans="1:19" x14ac:dyDescent="0.2">
      <c r="D7" s="4" t="s">
        <v>57</v>
      </c>
      <c r="E7" s="6">
        <f>IF(ISBLANK(E4),"",COUNTIF(H51:H1145,"&lt;="&amp;I7)-E4)</f>
        <v>132</v>
      </c>
      <c r="H7" s="4" t="s">
        <v>58</v>
      </c>
      <c r="I7" s="6">
        <f>VLOOKUP(E4,A50:G1145,7,FALSE)</f>
        <v>1</v>
      </c>
    </row>
    <row r="8" spans="1:19" x14ac:dyDescent="0.2">
      <c r="G8" s="4"/>
      <c r="H8" s="4" t="s">
        <v>63</v>
      </c>
      <c r="I8" s="11">
        <f>D19-D35</f>
        <v>6</v>
      </c>
    </row>
    <row r="9" spans="1:19" x14ac:dyDescent="0.2">
      <c r="G9" s="4"/>
      <c r="H9" s="6"/>
    </row>
    <row r="10" spans="1:19" x14ac:dyDescent="0.2">
      <c r="G10" s="4"/>
      <c r="H10" s="6"/>
    </row>
    <row r="11" spans="1:19" ht="13.5" thickBot="1" x14ac:dyDescent="0.25">
      <c r="G11" s="4"/>
      <c r="H11" s="6"/>
    </row>
    <row r="12" spans="1:19" s="2" customFormat="1" ht="55.5" customHeight="1" thickBot="1" x14ac:dyDescent="0.25">
      <c r="B12" s="4" t="s">
        <v>64</v>
      </c>
      <c r="C12" s="17">
        <f>SUMPRODUCT(E13:S13,E14:S14)</f>
        <v>204.95000000000002</v>
      </c>
      <c r="D12" s="11" t="s">
        <v>30</v>
      </c>
      <c r="E12" s="23" t="s">
        <v>68</v>
      </c>
      <c r="F12" s="23" t="s">
        <v>69</v>
      </c>
      <c r="G12" s="23" t="s">
        <v>40</v>
      </c>
      <c r="H12" s="23" t="s">
        <v>39</v>
      </c>
      <c r="I12" s="23" t="s">
        <v>70</v>
      </c>
      <c r="J12" s="23" t="s">
        <v>71</v>
      </c>
      <c r="K12" s="23" t="s">
        <v>36</v>
      </c>
      <c r="L12" s="23" t="s">
        <v>35</v>
      </c>
      <c r="M12" s="23" t="s">
        <v>38</v>
      </c>
      <c r="N12" s="23" t="s">
        <v>37</v>
      </c>
      <c r="O12" s="23" t="s">
        <v>72</v>
      </c>
      <c r="P12" s="23" t="s">
        <v>73</v>
      </c>
      <c r="Q12" s="23" t="s">
        <v>74</v>
      </c>
      <c r="R12" s="23" t="s">
        <v>75</v>
      </c>
      <c r="S12" s="23" t="s">
        <v>76</v>
      </c>
    </row>
    <row r="13" spans="1:19" s="2" customFormat="1" ht="13.5" thickBot="1" x14ac:dyDescent="0.25">
      <c r="C13" s="4" t="s">
        <v>43</v>
      </c>
      <c r="D13" s="8">
        <f>SUM(E13:S13)</f>
        <v>5</v>
      </c>
      <c r="E13" s="18">
        <v>0</v>
      </c>
      <c r="F13" s="41">
        <v>0</v>
      </c>
      <c r="G13" s="41">
        <v>0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41">
        <v>5</v>
      </c>
      <c r="N13" s="41">
        <v>0</v>
      </c>
      <c r="O13" s="41">
        <v>0</v>
      </c>
      <c r="P13" s="41">
        <v>0</v>
      </c>
      <c r="Q13" s="41">
        <v>0</v>
      </c>
      <c r="R13" s="41">
        <v>0</v>
      </c>
      <c r="S13" s="41">
        <v>0</v>
      </c>
    </row>
    <row r="14" spans="1:19" s="2" customFormat="1" x14ac:dyDescent="0.2">
      <c r="C14" s="4" t="s">
        <v>15</v>
      </c>
      <c r="D14" s="8"/>
      <c r="E14" s="19">
        <f>VLOOKUP(E12,'Diaper Options'!$A:$J,5,FALSE)</f>
        <v>41.99</v>
      </c>
      <c r="F14" s="19">
        <f>VLOOKUP(F12,'Diaper Options'!$A:$J,5,FALSE)</f>
        <v>33.99</v>
      </c>
      <c r="G14" s="19">
        <f>VLOOKUP(G12,'Diaper Options'!$A:$J,5,FALSE)</f>
        <v>9.99</v>
      </c>
      <c r="H14" s="19">
        <f>VLOOKUP(H12,'Diaper Options'!$A:$J,5,FALSE)</f>
        <v>36.99</v>
      </c>
      <c r="I14" s="19">
        <f>VLOOKUP(I12,'Diaper Options'!$A:$J,5,FALSE)</f>
        <v>45.99</v>
      </c>
      <c r="J14" s="19">
        <f>VLOOKUP(J12,'Diaper Options'!$A:$J,5,FALSE)</f>
        <v>34.99</v>
      </c>
      <c r="K14" s="19">
        <f>VLOOKUP(K12,'Diaper Options'!$A:$J,5,FALSE)</f>
        <v>41.99</v>
      </c>
      <c r="L14" s="19">
        <f>VLOOKUP(L12,'Diaper Options'!$A:$J,5,FALSE)</f>
        <v>33.49</v>
      </c>
      <c r="M14" s="19">
        <f>VLOOKUP(M12,'Diaper Options'!$A:$J,5,FALSE)</f>
        <v>40.99</v>
      </c>
      <c r="N14" s="19">
        <f>VLOOKUP(N12,'Diaper Options'!$A:$J,5,FALSE)</f>
        <v>19.489999999999998</v>
      </c>
      <c r="O14" s="19">
        <f>VLOOKUP(O12,'Diaper Options'!$A:$J,5,FALSE)</f>
        <v>23.99</v>
      </c>
      <c r="P14" s="19">
        <f>VLOOKUP(P12,'Diaper Options'!$A:$J,5,FALSE)</f>
        <v>41.99</v>
      </c>
      <c r="Q14" s="19">
        <f>VLOOKUP(Q12,'Diaper Options'!$A:$J,5,FALSE)</f>
        <v>9.99</v>
      </c>
      <c r="R14" s="19">
        <f>VLOOKUP(R12,'Diaper Options'!$A:$J,5,FALSE)</f>
        <v>16.989999999999998</v>
      </c>
      <c r="S14" s="19">
        <f>VLOOKUP(S12,'Diaper Options'!$A:$J,5,FALSE)</f>
        <v>33.99</v>
      </c>
    </row>
    <row r="15" spans="1:19" s="2" customFormat="1" x14ac:dyDescent="0.2">
      <c r="C15" s="4" t="s">
        <v>34</v>
      </c>
      <c r="D15" s="8"/>
      <c r="E15" s="19">
        <f>VLOOKUP(E12,'Diaper Options'!$A:$J,6,FALSE)</f>
        <v>252</v>
      </c>
      <c r="F15" s="19">
        <f>VLOOKUP(F12,'Diaper Options'!$A:$J,6,FALSE)</f>
        <v>152</v>
      </c>
      <c r="G15" s="19">
        <f>VLOOKUP(G12,'Diaper Options'!$A:$J,6,FALSE)</f>
        <v>50</v>
      </c>
      <c r="H15" s="19">
        <f>VLOOKUP(H12,'Diaper Options'!$A:$J,6,FALSE)</f>
        <v>192</v>
      </c>
      <c r="I15" s="19">
        <f>VLOOKUP(I12,'Diaper Options'!$A:$J,6,FALSE)</f>
        <v>252</v>
      </c>
      <c r="J15" s="19">
        <f>VLOOKUP(J12,'Diaper Options'!$A:$J,6,FALSE)</f>
        <v>192</v>
      </c>
      <c r="K15" s="19">
        <f>VLOOKUP(K12,'Diaper Options'!$A:$J,6,FALSE)</f>
        <v>252</v>
      </c>
      <c r="L15" s="19">
        <f>VLOOKUP(L12,'Diaper Options'!$A:$J,6,FALSE)</f>
        <v>192</v>
      </c>
      <c r="M15" s="19">
        <f>VLOOKUP(M12,'Diaper Options'!$A:$J,6,FALSE)</f>
        <v>252</v>
      </c>
      <c r="N15" s="19">
        <f>VLOOKUP(N12,'Diaper Options'!$A:$J,6,FALSE)</f>
        <v>92</v>
      </c>
      <c r="O15" s="19">
        <f>VLOOKUP(O12,'Diaper Options'!$A:$J,6,FALSE)</f>
        <v>92</v>
      </c>
      <c r="P15" s="19">
        <f>VLOOKUP(P12,'Diaper Options'!$A:$J,6,FALSE)</f>
        <v>216</v>
      </c>
      <c r="Q15" s="19">
        <f>VLOOKUP(Q12,'Diaper Options'!$A:$J,6,FALSE)</f>
        <v>40</v>
      </c>
      <c r="R15" s="19">
        <f>VLOOKUP(R12,'Diaper Options'!$A:$J,6,FALSE)</f>
        <v>66</v>
      </c>
      <c r="S15" s="19">
        <f>VLOOKUP(S12,'Diaper Options'!$A:$J,6,FALSE)</f>
        <v>152</v>
      </c>
    </row>
    <row r="16" spans="1:19" s="2" customFormat="1" x14ac:dyDescent="0.2">
      <c r="C16" s="4" t="s">
        <v>44</v>
      </c>
      <c r="D16" s="8"/>
      <c r="E16" s="19">
        <f>VLOOKUP(E12,'Diaper Options'!$A:$J,3,FALSE)</f>
        <v>8</v>
      </c>
      <c r="F16" s="19">
        <f>VLOOKUP(F12,'Diaper Options'!$A:$J,3,FALSE)</f>
        <v>8</v>
      </c>
      <c r="G16" s="19">
        <f>VLOOKUP(G12,'Diaper Options'!$A:$J,3,FALSE)</f>
        <v>8</v>
      </c>
      <c r="H16" s="19">
        <f>VLOOKUP(H12,'Diaper Options'!$A:$J,3,FALSE)</f>
        <v>8</v>
      </c>
      <c r="I16" s="19">
        <f>VLOOKUP(I12,'Diaper Options'!$A:$J,3,FALSE)</f>
        <v>8</v>
      </c>
      <c r="J16" s="19">
        <f>VLOOKUP(J12,'Diaper Options'!$A:$J,3,FALSE)</f>
        <v>8</v>
      </c>
      <c r="K16" s="19">
        <f>VLOOKUP(K12,'Diaper Options'!$A:$J,3,FALSE)</f>
        <v>8</v>
      </c>
      <c r="L16" s="19">
        <f>VLOOKUP(L12,'Diaper Options'!$A:$J,3,FALSE)</f>
        <v>8</v>
      </c>
      <c r="M16" s="19">
        <f>VLOOKUP(M12,'Diaper Options'!$A:$J,3,FALSE)</f>
        <v>8</v>
      </c>
      <c r="N16" s="19">
        <f>VLOOKUP(N12,'Diaper Options'!$A:$J,3,FALSE)</f>
        <v>8</v>
      </c>
      <c r="O16" s="19">
        <f>VLOOKUP(O12,'Diaper Options'!$A:$J,3,FALSE)</f>
        <v>8</v>
      </c>
      <c r="P16" s="19">
        <f>VLOOKUP(P12,'Diaper Options'!$A:$J,3,FALSE)</f>
        <v>8</v>
      </c>
      <c r="Q16" s="19">
        <f>VLOOKUP(Q12,'Diaper Options'!$A:$J,3,FALSE)</f>
        <v>8</v>
      </c>
      <c r="R16" s="19">
        <f>VLOOKUP(R12,'Diaper Options'!$A:$J,3,FALSE)</f>
        <v>8</v>
      </c>
      <c r="S16" s="19">
        <f>VLOOKUP(S12,'Diaper Options'!$A:$J,3,FALSE)</f>
        <v>8</v>
      </c>
    </row>
    <row r="17" spans="1:30" s="2" customFormat="1" x14ac:dyDescent="0.2">
      <c r="C17" s="4" t="s">
        <v>45</v>
      </c>
      <c r="D17" s="8"/>
      <c r="E17" s="19">
        <f>VLOOKUP(E12,'Diaper Options'!$A:$J,4,FALSE)</f>
        <v>15</v>
      </c>
      <c r="F17" s="19">
        <f>VLOOKUP(F12,'Diaper Options'!$A:$J,4,FALSE)</f>
        <v>15</v>
      </c>
      <c r="G17" s="19">
        <f>VLOOKUP(G12,'Diaper Options'!$A:$J,4,FALSE)</f>
        <v>14</v>
      </c>
      <c r="H17" s="19">
        <f>VLOOKUP(H12,'Diaper Options'!$A:$J,4,FALSE)</f>
        <v>14</v>
      </c>
      <c r="I17" s="19">
        <f>VLOOKUP(I12,'Diaper Options'!$A:$J,4,FALSE)</f>
        <v>14</v>
      </c>
      <c r="J17" s="19">
        <f>VLOOKUP(J12,'Diaper Options'!$A:$J,4,FALSE)</f>
        <v>15</v>
      </c>
      <c r="K17" s="19">
        <f>VLOOKUP(K12,'Diaper Options'!$A:$J,4,FALSE)</f>
        <v>14</v>
      </c>
      <c r="L17" s="19">
        <f>VLOOKUP(L12,'Diaper Options'!$A:$J,4,FALSE)</f>
        <v>15</v>
      </c>
      <c r="M17" s="19">
        <f>VLOOKUP(M12,'Diaper Options'!$A:$J,4,FALSE)</f>
        <v>15</v>
      </c>
      <c r="N17" s="19">
        <f>VLOOKUP(N12,'Diaper Options'!$A:$J,4,FALSE)</f>
        <v>14</v>
      </c>
      <c r="O17" s="19">
        <f>VLOOKUP(O12,'Diaper Options'!$A:$J,4,FALSE)</f>
        <v>14</v>
      </c>
      <c r="P17" s="19">
        <f>VLOOKUP(P12,'Diaper Options'!$A:$J,4,FALSE)</f>
        <v>14</v>
      </c>
      <c r="Q17" s="19">
        <f>VLOOKUP(Q12,'Diaper Options'!$A:$J,4,FALSE)</f>
        <v>14</v>
      </c>
      <c r="R17" s="19">
        <f>VLOOKUP(R12,'Diaper Options'!$A:$J,4,FALSE)</f>
        <v>14</v>
      </c>
      <c r="S17" s="19">
        <f>VLOOKUP(S12,'Diaper Options'!$A:$J,4,FALSE)</f>
        <v>14</v>
      </c>
    </row>
    <row r="18" spans="1:30" s="2" customFormat="1" x14ac:dyDescent="0.2">
      <c r="C18" s="4" t="s">
        <v>48</v>
      </c>
      <c r="D18" s="21">
        <f>SUMPRODUCT(E13:S13,E14:S14)/SUMPRODUCT(E13:S13,E15:S15)</f>
        <v>0.16265873015873017</v>
      </c>
      <c r="E18" s="22">
        <f>E14/E15</f>
        <v>0.16662698412698412</v>
      </c>
      <c r="F18" s="22">
        <f t="shared" ref="F18:L18" si="0">F14/F15</f>
        <v>0.22361842105263161</v>
      </c>
      <c r="G18" s="22">
        <f t="shared" si="0"/>
        <v>0.19980000000000001</v>
      </c>
      <c r="H18" s="22">
        <f t="shared" si="0"/>
        <v>0.19265625</v>
      </c>
      <c r="I18" s="22">
        <f t="shared" si="0"/>
        <v>0.1825</v>
      </c>
      <c r="J18" s="22">
        <f t="shared" si="0"/>
        <v>0.18223958333333334</v>
      </c>
      <c r="K18" s="22">
        <f t="shared" si="0"/>
        <v>0.16662698412698412</v>
      </c>
      <c r="L18" s="22">
        <f t="shared" si="0"/>
        <v>0.17442708333333334</v>
      </c>
      <c r="M18" s="22">
        <f t="shared" ref="M18:S18" si="1">M14/M15</f>
        <v>0.16265873015873017</v>
      </c>
      <c r="N18" s="22">
        <f t="shared" si="1"/>
        <v>0.21184782608695651</v>
      </c>
      <c r="O18" s="22">
        <f t="shared" si="1"/>
        <v>0.26076086956521738</v>
      </c>
      <c r="P18" s="22">
        <f t="shared" si="1"/>
        <v>0.19439814814814815</v>
      </c>
      <c r="Q18" s="22">
        <f t="shared" si="1"/>
        <v>0.24975</v>
      </c>
      <c r="R18" s="22">
        <f t="shared" si="1"/>
        <v>0.25742424242424239</v>
      </c>
      <c r="S18" s="22">
        <f t="shared" si="1"/>
        <v>0.22361842105263161</v>
      </c>
    </row>
    <row r="19" spans="1:30" s="2" customFormat="1" x14ac:dyDescent="0.2">
      <c r="C19" s="4" t="s">
        <v>67</v>
      </c>
      <c r="D19" s="8">
        <f>SUM(E19:S19)</f>
        <v>1260</v>
      </c>
      <c r="E19" s="19">
        <f t="shared" ref="E19:L19" si="2">E15*E13</f>
        <v>0</v>
      </c>
      <c r="F19" s="19">
        <f t="shared" si="2"/>
        <v>0</v>
      </c>
      <c r="G19" s="19">
        <f t="shared" si="2"/>
        <v>0</v>
      </c>
      <c r="H19" s="19">
        <f t="shared" si="2"/>
        <v>0</v>
      </c>
      <c r="I19" s="19">
        <f t="shared" si="2"/>
        <v>0</v>
      </c>
      <c r="J19" s="19">
        <f t="shared" si="2"/>
        <v>0</v>
      </c>
      <c r="K19" s="19">
        <f t="shared" si="2"/>
        <v>0</v>
      </c>
      <c r="L19" s="19">
        <f t="shared" si="2"/>
        <v>0</v>
      </c>
      <c r="M19" s="19">
        <f t="shared" ref="M19:S19" si="3">M15*M13</f>
        <v>1260</v>
      </c>
      <c r="N19" s="19">
        <f t="shared" si="3"/>
        <v>0</v>
      </c>
      <c r="O19" s="19">
        <f t="shared" si="3"/>
        <v>0</v>
      </c>
      <c r="P19" s="19">
        <f t="shared" si="3"/>
        <v>0</v>
      </c>
      <c r="Q19" s="19">
        <f t="shared" si="3"/>
        <v>0</v>
      </c>
      <c r="R19" s="19">
        <f t="shared" si="3"/>
        <v>0</v>
      </c>
      <c r="S19" s="19">
        <f t="shared" si="3"/>
        <v>0</v>
      </c>
    </row>
    <row r="20" spans="1:30" s="2" customFormat="1" ht="3.75" customHeight="1" x14ac:dyDescent="0.2">
      <c r="D20" s="8"/>
      <c r="E20" s="19"/>
      <c r="F20" s="19"/>
      <c r="G20" s="19"/>
      <c r="H20" s="19"/>
      <c r="I20" s="19"/>
      <c r="J20" s="19"/>
      <c r="K20" s="19"/>
      <c r="L20" s="19"/>
    </row>
    <row r="21" spans="1:30" s="2" customFormat="1" ht="24.75" customHeight="1" x14ac:dyDescent="0.2">
      <c r="A21" s="2" t="s">
        <v>44</v>
      </c>
      <c r="B21" s="2" t="s">
        <v>45</v>
      </c>
      <c r="C21" s="40" t="s">
        <v>78</v>
      </c>
      <c r="D21" s="11" t="s">
        <v>30</v>
      </c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</row>
    <row r="22" spans="1:30" x14ac:dyDescent="0.2">
      <c r="A22" s="6">
        <v>1E-4</v>
      </c>
      <c r="B22" s="6">
        <v>8</v>
      </c>
      <c r="C22" s="20">
        <f t="shared" ref="C22:C34" si="4">MAX(IF(AND(A22&lt;$I$4,B22&lt;$I$5),SUMIF(E$50:E$1145,"&lt;="&amp;B22,F$50:F$1145)-SUMIF(E$50:E$1145,"&lt;"&amp;$I$4,F$50:F$1145),IF(AND(A22&gt;$I$4,B22&lt;$I$5),SUMIF(E$50:E$1145,"&lt;="&amp;B22,F$50:F$1145)-SUMIF(E$50:E$1145,"&lt;"&amp;A22,F$50:F$1145),IF(AND(A22&gt;$I$4,B22&gt;$I$5),SUMIF(E$50:E$1145,"&lt;="&amp;$I$5,F$50:F$1145)-SUMIF(E$50:E$1145,"&lt;"&amp;A22,F$50:F$1145),IF(AND(A22&lt;$I$4,B22&gt;$I$5),SUMIF(E$50:E$1145,"&lt;="&amp;$I$5,F$50:F$1145)-SUMIF(E$50:E$1145,"&lt;"&amp;$I$4,F$50:F$1145),0)))),0)</f>
        <v>0</v>
      </c>
      <c r="D22" s="8">
        <f t="shared" ref="D22:D35" si="5">SUM(E22:AD22)</f>
        <v>0</v>
      </c>
      <c r="E22" s="6">
        <f t="shared" ref="E22:S22" si="6">IF(AND(E$16&lt;$A22,E$17&gt;=$B22,$C22&gt;0),MIN(E$15*E$13-E19,$C22),0)</f>
        <v>0</v>
      </c>
      <c r="F22" s="6">
        <f t="shared" si="6"/>
        <v>0</v>
      </c>
      <c r="G22" s="6">
        <f t="shared" si="6"/>
        <v>0</v>
      </c>
      <c r="H22" s="6">
        <f t="shared" si="6"/>
        <v>0</v>
      </c>
      <c r="I22" s="6">
        <f t="shared" si="6"/>
        <v>0</v>
      </c>
      <c r="J22" s="6">
        <f t="shared" si="6"/>
        <v>0</v>
      </c>
      <c r="K22" s="6">
        <f t="shared" si="6"/>
        <v>0</v>
      </c>
      <c r="L22" s="6">
        <f t="shared" si="6"/>
        <v>0</v>
      </c>
      <c r="M22" s="6">
        <f t="shared" si="6"/>
        <v>0</v>
      </c>
      <c r="N22" s="6">
        <f t="shared" si="6"/>
        <v>0</v>
      </c>
      <c r="O22" s="6">
        <f t="shared" si="6"/>
        <v>0</v>
      </c>
      <c r="P22" s="6">
        <f t="shared" si="6"/>
        <v>0</v>
      </c>
      <c r="Q22" s="6">
        <f t="shared" si="6"/>
        <v>0</v>
      </c>
      <c r="R22" s="6">
        <f t="shared" si="6"/>
        <v>0</v>
      </c>
      <c r="S22" s="6">
        <f t="shared" si="6"/>
        <v>0</v>
      </c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x14ac:dyDescent="0.2">
      <c r="A23" s="6">
        <v>8.0000999999999998</v>
      </c>
      <c r="B23" s="6">
        <v>10</v>
      </c>
      <c r="C23" s="20">
        <f t="shared" si="4"/>
        <v>314</v>
      </c>
      <c r="D23" s="8">
        <f t="shared" si="5"/>
        <v>314</v>
      </c>
      <c r="E23" s="6">
        <f t="shared" ref="E23:L34" si="7">IF(AND(E$16&lt;$A23,E$17&gt;=$B23,$C23&gt;0),MIN(E$15*E$13-E22,$C23),0)</f>
        <v>0</v>
      </c>
      <c r="F23" s="6">
        <f t="shared" ref="F23:F33" si="8">IF(AND(F$16&lt;$A23,F$17&gt;=$B23,$C23&gt;0),MIN(F$15*F$13-F22,$C23),0)</f>
        <v>0</v>
      </c>
      <c r="G23" s="6">
        <f t="shared" ref="G23:G33" si="9">IF(AND(G$16&lt;$A23,G$17&gt;=$B23,$C23&gt;0),MIN(G$15*G$13-G22,$C23),0)</f>
        <v>0</v>
      </c>
      <c r="H23" s="6">
        <f t="shared" ref="H23:H33" si="10">IF(AND(H$16&lt;$A23,H$17&gt;=$B23,$C23&gt;0),MIN(H$15*H$13-H22,$C23),0)</f>
        <v>0</v>
      </c>
      <c r="I23" s="6">
        <f t="shared" ref="I23:I33" si="11">IF(AND(I$16&lt;$A23,I$17&gt;=$B23,$C23&gt;0),MIN(I$15*I$13-I22,$C23),0)</f>
        <v>0</v>
      </c>
      <c r="J23" s="6">
        <f t="shared" ref="J23:J33" si="12">IF(AND(J$16&lt;$A23,J$17&gt;=$B23,$C23&gt;0),MIN(J$15*J$13-J22,$C23),0)</f>
        <v>0</v>
      </c>
      <c r="K23" s="6">
        <f t="shared" ref="K23:K33" si="13">IF(AND(K$16&lt;$A23,K$17&gt;=$B23,$C23&gt;0),MIN(K$15*K$13-K22,$C23),0)</f>
        <v>0</v>
      </c>
      <c r="L23" s="6">
        <f t="shared" ref="L23:S33" si="14">IF(AND(L$16&lt;$A23,L$17&gt;=$B23,$C23&gt;0),MIN(L$15*L$13-L22,$C23),0)</f>
        <v>0</v>
      </c>
      <c r="M23" s="6">
        <f t="shared" si="14"/>
        <v>314</v>
      </c>
      <c r="N23" s="6">
        <f t="shared" si="14"/>
        <v>0</v>
      </c>
      <c r="O23" s="6">
        <f t="shared" si="14"/>
        <v>0</v>
      </c>
      <c r="P23" s="6">
        <f t="shared" si="14"/>
        <v>0</v>
      </c>
      <c r="Q23" s="6">
        <f t="shared" si="14"/>
        <v>0</v>
      </c>
      <c r="R23" s="6">
        <f t="shared" si="14"/>
        <v>0</v>
      </c>
      <c r="S23" s="6">
        <f t="shared" si="14"/>
        <v>0</v>
      </c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0" x14ac:dyDescent="0.2">
      <c r="A24" s="6">
        <v>10.0001</v>
      </c>
      <c r="B24" s="6">
        <v>12</v>
      </c>
      <c r="C24" s="20">
        <f t="shared" si="4"/>
        <v>340</v>
      </c>
      <c r="D24" s="8">
        <f t="shared" si="5"/>
        <v>340</v>
      </c>
      <c r="E24" s="6">
        <f>IF(AND(E$16&lt;$A24,E$17&gt;=$B24,$C24&gt;0),MIN(E$15*E$13-E23,$C24),0)</f>
        <v>0</v>
      </c>
      <c r="F24" s="6">
        <f t="shared" si="8"/>
        <v>0</v>
      </c>
      <c r="G24" s="6">
        <f t="shared" si="9"/>
        <v>0</v>
      </c>
      <c r="H24" s="6">
        <f t="shared" si="10"/>
        <v>0</v>
      </c>
      <c r="I24" s="6">
        <f t="shared" si="11"/>
        <v>0</v>
      </c>
      <c r="J24" s="6">
        <f t="shared" si="12"/>
        <v>0</v>
      </c>
      <c r="K24" s="6">
        <f t="shared" si="13"/>
        <v>0</v>
      </c>
      <c r="L24" s="6">
        <f t="shared" si="14"/>
        <v>0</v>
      </c>
      <c r="M24" s="6">
        <f t="shared" si="14"/>
        <v>340</v>
      </c>
      <c r="N24" s="6">
        <f t="shared" si="14"/>
        <v>0</v>
      </c>
      <c r="O24" s="6">
        <f t="shared" si="14"/>
        <v>0</v>
      </c>
      <c r="P24" s="6">
        <f t="shared" si="14"/>
        <v>0</v>
      </c>
      <c r="Q24" s="6">
        <f t="shared" si="14"/>
        <v>0</v>
      </c>
      <c r="R24" s="6">
        <f t="shared" si="14"/>
        <v>0</v>
      </c>
      <c r="S24" s="6">
        <f t="shared" si="14"/>
        <v>0</v>
      </c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x14ac:dyDescent="0.2">
      <c r="A25" s="6">
        <v>12.0001</v>
      </c>
      <c r="B25" s="6">
        <v>14</v>
      </c>
      <c r="C25" s="20">
        <f t="shared" si="4"/>
        <v>384</v>
      </c>
      <c r="D25" s="8">
        <f t="shared" si="5"/>
        <v>384</v>
      </c>
      <c r="E25" s="6">
        <f t="shared" si="7"/>
        <v>0</v>
      </c>
      <c r="F25" s="6">
        <f t="shared" si="8"/>
        <v>0</v>
      </c>
      <c r="G25" s="6">
        <f t="shared" si="9"/>
        <v>0</v>
      </c>
      <c r="H25" s="6">
        <f t="shared" si="10"/>
        <v>0</v>
      </c>
      <c r="I25" s="6">
        <f t="shared" si="11"/>
        <v>0</v>
      </c>
      <c r="J25" s="6">
        <f t="shared" si="12"/>
        <v>0</v>
      </c>
      <c r="K25" s="6">
        <f t="shared" si="13"/>
        <v>0</v>
      </c>
      <c r="L25" s="6">
        <f t="shared" si="14"/>
        <v>0</v>
      </c>
      <c r="M25" s="6">
        <f t="shared" si="14"/>
        <v>384</v>
      </c>
      <c r="N25" s="6">
        <f t="shared" si="14"/>
        <v>0</v>
      </c>
      <c r="O25" s="6">
        <f t="shared" si="14"/>
        <v>0</v>
      </c>
      <c r="P25" s="6">
        <f t="shared" si="14"/>
        <v>0</v>
      </c>
      <c r="Q25" s="6">
        <f t="shared" si="14"/>
        <v>0</v>
      </c>
      <c r="R25" s="6">
        <f t="shared" si="14"/>
        <v>0</v>
      </c>
      <c r="S25" s="6">
        <f t="shared" si="14"/>
        <v>0</v>
      </c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x14ac:dyDescent="0.2">
      <c r="A26" s="6">
        <v>14.0001</v>
      </c>
      <c r="B26" s="6">
        <v>15</v>
      </c>
      <c r="C26" s="20">
        <f t="shared" si="4"/>
        <v>216</v>
      </c>
      <c r="D26" s="8">
        <f t="shared" si="5"/>
        <v>216</v>
      </c>
      <c r="E26" s="6">
        <f t="shared" si="7"/>
        <v>0</v>
      </c>
      <c r="F26" s="6">
        <f t="shared" si="8"/>
        <v>0</v>
      </c>
      <c r="G26" s="6">
        <f t="shared" si="9"/>
        <v>0</v>
      </c>
      <c r="H26" s="6">
        <f t="shared" si="10"/>
        <v>0</v>
      </c>
      <c r="I26" s="6">
        <f t="shared" si="11"/>
        <v>0</v>
      </c>
      <c r="J26" s="6">
        <f t="shared" si="12"/>
        <v>0</v>
      </c>
      <c r="K26" s="6">
        <f t="shared" si="13"/>
        <v>0</v>
      </c>
      <c r="L26" s="6">
        <f t="shared" si="14"/>
        <v>0</v>
      </c>
      <c r="M26" s="6">
        <f t="shared" si="14"/>
        <v>216</v>
      </c>
      <c r="N26" s="6">
        <f t="shared" si="14"/>
        <v>0</v>
      </c>
      <c r="O26" s="6">
        <f t="shared" si="14"/>
        <v>0</v>
      </c>
      <c r="P26" s="6">
        <f t="shared" si="14"/>
        <v>0</v>
      </c>
      <c r="Q26" s="6">
        <f t="shared" si="14"/>
        <v>0</v>
      </c>
      <c r="R26" s="6">
        <f t="shared" si="14"/>
        <v>0</v>
      </c>
      <c r="S26" s="6">
        <f t="shared" si="14"/>
        <v>0</v>
      </c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</row>
    <row r="27" spans="1:30" x14ac:dyDescent="0.2">
      <c r="A27" s="6">
        <v>15.0001</v>
      </c>
      <c r="B27" s="6">
        <v>16</v>
      </c>
      <c r="C27" s="20">
        <f t="shared" si="4"/>
        <v>0</v>
      </c>
      <c r="D27" s="8">
        <f t="shared" si="5"/>
        <v>0</v>
      </c>
      <c r="E27" s="6">
        <f t="shared" si="7"/>
        <v>0</v>
      </c>
      <c r="F27" s="6">
        <f t="shared" si="8"/>
        <v>0</v>
      </c>
      <c r="G27" s="6">
        <f t="shared" si="9"/>
        <v>0</v>
      </c>
      <c r="H27" s="6">
        <f t="shared" si="10"/>
        <v>0</v>
      </c>
      <c r="I27" s="6">
        <f t="shared" si="11"/>
        <v>0</v>
      </c>
      <c r="J27" s="6">
        <f t="shared" si="12"/>
        <v>0</v>
      </c>
      <c r="K27" s="6">
        <f t="shared" si="13"/>
        <v>0</v>
      </c>
      <c r="L27" s="6">
        <f t="shared" si="14"/>
        <v>0</v>
      </c>
      <c r="M27" s="6">
        <f t="shared" si="14"/>
        <v>0</v>
      </c>
      <c r="N27" s="6">
        <f t="shared" si="14"/>
        <v>0</v>
      </c>
      <c r="O27" s="6">
        <f t="shared" si="14"/>
        <v>0</v>
      </c>
      <c r="P27" s="6">
        <f t="shared" si="14"/>
        <v>0</v>
      </c>
      <c r="Q27" s="6">
        <f t="shared" si="14"/>
        <v>0</v>
      </c>
      <c r="R27" s="6">
        <f t="shared" si="14"/>
        <v>0</v>
      </c>
      <c r="S27" s="6">
        <f t="shared" si="14"/>
        <v>0</v>
      </c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</row>
    <row r="28" spans="1:30" x14ac:dyDescent="0.2">
      <c r="A28" s="6">
        <v>16.0001</v>
      </c>
      <c r="B28" s="6">
        <v>18</v>
      </c>
      <c r="C28" s="20">
        <f t="shared" si="4"/>
        <v>0</v>
      </c>
      <c r="D28" s="8">
        <f t="shared" si="5"/>
        <v>0</v>
      </c>
      <c r="E28" s="6">
        <f t="shared" si="7"/>
        <v>0</v>
      </c>
      <c r="F28" s="6">
        <f t="shared" si="8"/>
        <v>0</v>
      </c>
      <c r="G28" s="6">
        <f t="shared" si="9"/>
        <v>0</v>
      </c>
      <c r="H28" s="6">
        <f t="shared" si="10"/>
        <v>0</v>
      </c>
      <c r="I28" s="6">
        <f t="shared" si="11"/>
        <v>0</v>
      </c>
      <c r="J28" s="6">
        <f t="shared" si="12"/>
        <v>0</v>
      </c>
      <c r="K28" s="6">
        <f t="shared" si="13"/>
        <v>0</v>
      </c>
      <c r="L28" s="6">
        <f t="shared" si="14"/>
        <v>0</v>
      </c>
      <c r="M28" s="6">
        <f t="shared" si="14"/>
        <v>0</v>
      </c>
      <c r="N28" s="6">
        <f t="shared" si="14"/>
        <v>0</v>
      </c>
      <c r="O28" s="6">
        <f t="shared" si="14"/>
        <v>0</v>
      </c>
      <c r="P28" s="6">
        <f t="shared" si="14"/>
        <v>0</v>
      </c>
      <c r="Q28" s="6">
        <f t="shared" si="14"/>
        <v>0</v>
      </c>
      <c r="R28" s="6">
        <f t="shared" si="14"/>
        <v>0</v>
      </c>
      <c r="S28" s="6">
        <f t="shared" si="14"/>
        <v>0</v>
      </c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</row>
    <row r="29" spans="1:30" x14ac:dyDescent="0.2">
      <c r="A29" s="6">
        <v>18.0001</v>
      </c>
      <c r="B29" s="6">
        <v>22</v>
      </c>
      <c r="C29" s="20">
        <f t="shared" si="4"/>
        <v>0</v>
      </c>
      <c r="D29" s="8">
        <f t="shared" si="5"/>
        <v>0</v>
      </c>
      <c r="E29" s="6">
        <f t="shared" si="7"/>
        <v>0</v>
      </c>
      <c r="F29" s="6">
        <f t="shared" si="8"/>
        <v>0</v>
      </c>
      <c r="G29" s="6">
        <f t="shared" si="9"/>
        <v>0</v>
      </c>
      <c r="H29" s="6">
        <f t="shared" si="10"/>
        <v>0</v>
      </c>
      <c r="I29" s="6">
        <f t="shared" si="11"/>
        <v>0</v>
      </c>
      <c r="J29" s="6">
        <f t="shared" si="12"/>
        <v>0</v>
      </c>
      <c r="K29" s="6">
        <f t="shared" si="13"/>
        <v>0</v>
      </c>
      <c r="L29" s="6">
        <f t="shared" si="14"/>
        <v>0</v>
      </c>
      <c r="M29" s="6">
        <f t="shared" si="14"/>
        <v>0</v>
      </c>
      <c r="N29" s="6">
        <f t="shared" si="14"/>
        <v>0</v>
      </c>
      <c r="O29" s="6">
        <f t="shared" si="14"/>
        <v>0</v>
      </c>
      <c r="P29" s="6">
        <f t="shared" si="14"/>
        <v>0</v>
      </c>
      <c r="Q29" s="6">
        <f t="shared" si="14"/>
        <v>0</v>
      </c>
      <c r="R29" s="6">
        <f t="shared" si="14"/>
        <v>0</v>
      </c>
      <c r="S29" s="6">
        <f t="shared" si="14"/>
        <v>0</v>
      </c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x14ac:dyDescent="0.2">
      <c r="A30" s="6">
        <v>22.0001</v>
      </c>
      <c r="B30" s="6">
        <v>27</v>
      </c>
      <c r="C30" s="20">
        <f t="shared" si="4"/>
        <v>0</v>
      </c>
      <c r="D30" s="8">
        <f t="shared" si="5"/>
        <v>0</v>
      </c>
      <c r="E30" s="6">
        <f t="shared" si="7"/>
        <v>0</v>
      </c>
      <c r="F30" s="6">
        <f t="shared" si="8"/>
        <v>0</v>
      </c>
      <c r="G30" s="6">
        <f t="shared" si="9"/>
        <v>0</v>
      </c>
      <c r="H30" s="6">
        <f t="shared" si="10"/>
        <v>0</v>
      </c>
      <c r="I30" s="6">
        <f t="shared" si="11"/>
        <v>0</v>
      </c>
      <c r="J30" s="6">
        <f t="shared" si="12"/>
        <v>0</v>
      </c>
      <c r="K30" s="6">
        <f t="shared" si="13"/>
        <v>0</v>
      </c>
      <c r="L30" s="6">
        <f t="shared" si="14"/>
        <v>0</v>
      </c>
      <c r="M30" s="6">
        <f t="shared" si="14"/>
        <v>0</v>
      </c>
      <c r="N30" s="6">
        <f t="shared" si="14"/>
        <v>0</v>
      </c>
      <c r="O30" s="6">
        <f t="shared" si="14"/>
        <v>0</v>
      </c>
      <c r="P30" s="6">
        <f t="shared" si="14"/>
        <v>0</v>
      </c>
      <c r="Q30" s="6">
        <f t="shared" si="14"/>
        <v>0</v>
      </c>
      <c r="R30" s="6">
        <f t="shared" si="14"/>
        <v>0</v>
      </c>
      <c r="S30" s="6">
        <f t="shared" si="14"/>
        <v>0</v>
      </c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x14ac:dyDescent="0.2">
      <c r="A31" s="6">
        <v>27.0001</v>
      </c>
      <c r="B31" s="6">
        <v>28</v>
      </c>
      <c r="C31" s="20">
        <f t="shared" si="4"/>
        <v>0</v>
      </c>
      <c r="D31" s="8">
        <f t="shared" si="5"/>
        <v>0</v>
      </c>
      <c r="E31" s="6">
        <f t="shared" si="7"/>
        <v>0</v>
      </c>
      <c r="F31" s="6">
        <f t="shared" si="8"/>
        <v>0</v>
      </c>
      <c r="G31" s="6">
        <f t="shared" si="9"/>
        <v>0</v>
      </c>
      <c r="H31" s="6">
        <f t="shared" si="10"/>
        <v>0</v>
      </c>
      <c r="I31" s="6">
        <f t="shared" si="11"/>
        <v>0</v>
      </c>
      <c r="J31" s="6">
        <f t="shared" si="12"/>
        <v>0</v>
      </c>
      <c r="K31" s="6">
        <f t="shared" si="13"/>
        <v>0</v>
      </c>
      <c r="L31" s="6">
        <f t="shared" si="14"/>
        <v>0</v>
      </c>
      <c r="M31" s="6">
        <f t="shared" si="14"/>
        <v>0</v>
      </c>
      <c r="N31" s="6">
        <f t="shared" si="14"/>
        <v>0</v>
      </c>
      <c r="O31" s="6">
        <f t="shared" si="14"/>
        <v>0</v>
      </c>
      <c r="P31" s="6">
        <f t="shared" si="14"/>
        <v>0</v>
      </c>
      <c r="Q31" s="6">
        <f t="shared" si="14"/>
        <v>0</v>
      </c>
      <c r="R31" s="6">
        <f t="shared" si="14"/>
        <v>0</v>
      </c>
      <c r="S31" s="6">
        <f t="shared" si="14"/>
        <v>0</v>
      </c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x14ac:dyDescent="0.2">
      <c r="A32" s="6">
        <v>28.0001</v>
      </c>
      <c r="B32" s="6">
        <v>35</v>
      </c>
      <c r="C32" s="20">
        <f t="shared" si="4"/>
        <v>0</v>
      </c>
      <c r="D32" s="8">
        <f t="shared" si="5"/>
        <v>0</v>
      </c>
      <c r="E32" s="6">
        <f t="shared" si="7"/>
        <v>0</v>
      </c>
      <c r="F32" s="6">
        <f t="shared" si="8"/>
        <v>0</v>
      </c>
      <c r="G32" s="6">
        <f t="shared" si="9"/>
        <v>0</v>
      </c>
      <c r="H32" s="6">
        <f t="shared" si="10"/>
        <v>0</v>
      </c>
      <c r="I32" s="6">
        <f t="shared" si="11"/>
        <v>0</v>
      </c>
      <c r="J32" s="6">
        <f t="shared" si="12"/>
        <v>0</v>
      </c>
      <c r="K32" s="6">
        <f t="shared" si="13"/>
        <v>0</v>
      </c>
      <c r="L32" s="6">
        <f t="shared" si="14"/>
        <v>0</v>
      </c>
      <c r="M32" s="6">
        <f t="shared" si="14"/>
        <v>0</v>
      </c>
      <c r="N32" s="6">
        <f t="shared" si="14"/>
        <v>0</v>
      </c>
      <c r="O32" s="6">
        <f t="shared" si="14"/>
        <v>0</v>
      </c>
      <c r="P32" s="6">
        <f t="shared" si="14"/>
        <v>0</v>
      </c>
      <c r="Q32" s="6">
        <f t="shared" si="14"/>
        <v>0</v>
      </c>
      <c r="R32" s="6">
        <f t="shared" si="14"/>
        <v>0</v>
      </c>
      <c r="S32" s="6">
        <f t="shared" si="14"/>
        <v>0</v>
      </c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</row>
    <row r="33" spans="1:30" x14ac:dyDescent="0.2">
      <c r="A33" s="6">
        <v>35.000100000000003</v>
      </c>
      <c r="B33" s="6">
        <v>37</v>
      </c>
      <c r="C33" s="7">
        <f t="shared" si="4"/>
        <v>0</v>
      </c>
      <c r="D33" s="8">
        <f t="shared" si="5"/>
        <v>0</v>
      </c>
      <c r="E33" s="6">
        <f t="shared" si="7"/>
        <v>0</v>
      </c>
      <c r="F33" s="6">
        <f t="shared" si="8"/>
        <v>0</v>
      </c>
      <c r="G33" s="6">
        <f t="shared" si="9"/>
        <v>0</v>
      </c>
      <c r="H33" s="6">
        <f t="shared" si="10"/>
        <v>0</v>
      </c>
      <c r="I33" s="6">
        <f t="shared" si="11"/>
        <v>0</v>
      </c>
      <c r="J33" s="6">
        <f t="shared" si="12"/>
        <v>0</v>
      </c>
      <c r="K33" s="6">
        <f t="shared" si="13"/>
        <v>0</v>
      </c>
      <c r="L33" s="6">
        <f t="shared" si="14"/>
        <v>0</v>
      </c>
      <c r="M33" s="6">
        <f t="shared" si="14"/>
        <v>0</v>
      </c>
      <c r="N33" s="6">
        <f t="shared" si="14"/>
        <v>0</v>
      </c>
      <c r="O33" s="6">
        <f t="shared" si="14"/>
        <v>0</v>
      </c>
      <c r="P33" s="6">
        <f t="shared" si="14"/>
        <v>0</v>
      </c>
      <c r="Q33" s="6">
        <f t="shared" si="14"/>
        <v>0</v>
      </c>
      <c r="R33" s="6">
        <f t="shared" si="14"/>
        <v>0</v>
      </c>
      <c r="S33" s="6">
        <f t="shared" si="14"/>
        <v>0</v>
      </c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</row>
    <row r="34" spans="1:30" x14ac:dyDescent="0.2">
      <c r="A34" s="6">
        <v>37.000100000000003</v>
      </c>
      <c r="B34" s="6">
        <v>50</v>
      </c>
      <c r="C34" s="7">
        <f t="shared" si="4"/>
        <v>0</v>
      </c>
      <c r="D34" s="8">
        <f t="shared" si="5"/>
        <v>0</v>
      </c>
      <c r="E34" s="6">
        <f t="shared" si="7"/>
        <v>0</v>
      </c>
      <c r="F34" s="6">
        <f t="shared" si="7"/>
        <v>0</v>
      </c>
      <c r="G34" s="6">
        <f t="shared" si="7"/>
        <v>0</v>
      </c>
      <c r="H34" s="6">
        <f t="shared" si="7"/>
        <v>0</v>
      </c>
      <c r="I34" s="6">
        <f t="shared" si="7"/>
        <v>0</v>
      </c>
      <c r="J34" s="6">
        <f t="shared" si="7"/>
        <v>0</v>
      </c>
      <c r="K34" s="6">
        <f t="shared" si="7"/>
        <v>0</v>
      </c>
      <c r="L34" s="6">
        <f t="shared" si="7"/>
        <v>0</v>
      </c>
      <c r="M34" s="6">
        <f t="shared" ref="M34:S34" si="15">IF(AND(M$16&lt;$A34,M$17&gt;=$B34,$C34&gt;0),MIN(M$15*M$13-M33,$C34),0)</f>
        <v>0</v>
      </c>
      <c r="N34" s="6">
        <f t="shared" si="15"/>
        <v>0</v>
      </c>
      <c r="O34" s="6">
        <f t="shared" si="15"/>
        <v>0</v>
      </c>
      <c r="P34" s="6">
        <f t="shared" si="15"/>
        <v>0</v>
      </c>
      <c r="Q34" s="6">
        <f t="shared" si="15"/>
        <v>0</v>
      </c>
      <c r="R34" s="6">
        <f t="shared" si="15"/>
        <v>0</v>
      </c>
      <c r="S34" s="6">
        <f t="shared" si="15"/>
        <v>0</v>
      </c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</row>
    <row r="35" spans="1:30" x14ac:dyDescent="0.2">
      <c r="A35" s="6" t="s">
        <v>30</v>
      </c>
      <c r="C35" s="20">
        <f>SUM(C22:C34)</f>
        <v>1254</v>
      </c>
      <c r="D35" s="8">
        <f t="shared" si="5"/>
        <v>1254</v>
      </c>
      <c r="E35" s="6">
        <f>SUM(E22:E34)</f>
        <v>0</v>
      </c>
      <c r="F35" s="6">
        <f t="shared" ref="F35:L35" si="16">SUM(F22:F34)</f>
        <v>0</v>
      </c>
      <c r="G35" s="6">
        <f t="shared" si="16"/>
        <v>0</v>
      </c>
      <c r="H35" s="6">
        <f t="shared" si="16"/>
        <v>0</v>
      </c>
      <c r="I35" s="6">
        <f t="shared" si="16"/>
        <v>0</v>
      </c>
      <c r="J35" s="6">
        <f t="shared" si="16"/>
        <v>0</v>
      </c>
      <c r="K35" s="6">
        <f t="shared" si="16"/>
        <v>0</v>
      </c>
      <c r="L35" s="6">
        <f t="shared" si="16"/>
        <v>0</v>
      </c>
      <c r="M35" s="6">
        <f t="shared" ref="M35:S35" si="17">SUM(M22:M34)</f>
        <v>1254</v>
      </c>
      <c r="N35" s="6">
        <f t="shared" si="17"/>
        <v>0</v>
      </c>
      <c r="O35" s="6">
        <f t="shared" si="17"/>
        <v>0</v>
      </c>
      <c r="P35" s="6">
        <f t="shared" si="17"/>
        <v>0</v>
      </c>
      <c r="Q35" s="6">
        <f t="shared" si="17"/>
        <v>0</v>
      </c>
      <c r="R35" s="6">
        <f t="shared" si="17"/>
        <v>0</v>
      </c>
      <c r="S35" s="6">
        <f t="shared" si="17"/>
        <v>0</v>
      </c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" customHeight="1" x14ac:dyDescent="0.2">
      <c r="A36" s="6"/>
      <c r="C36" s="20"/>
      <c r="D36" s="8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15" customHeight="1" x14ac:dyDescent="0.2">
      <c r="A37" s="6"/>
      <c r="C37" s="20"/>
      <c r="D37" s="8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" customHeight="1" x14ac:dyDescent="0.2">
      <c r="A38" s="6"/>
      <c r="C38" s="20"/>
      <c r="D38" s="8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  <row r="39" spans="1:30" ht="15" customHeight="1" x14ac:dyDescent="0.2">
      <c r="A39" s="6"/>
      <c r="C39" s="20"/>
      <c r="D39" s="8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</row>
    <row r="40" spans="1:30" ht="15" customHeight="1" x14ac:dyDescent="0.2">
      <c r="A40" s="6"/>
      <c r="C40" s="20"/>
      <c r="D40" s="8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</row>
    <row r="41" spans="1:30" ht="15" customHeight="1" x14ac:dyDescent="0.2">
      <c r="A41" s="6"/>
      <c r="C41" s="20"/>
      <c r="D41" s="8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</row>
    <row r="42" spans="1:30" ht="15" customHeight="1" x14ac:dyDescent="0.2">
      <c r="A42" s="6"/>
      <c r="C42" s="20"/>
      <c r="D42" s="8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</row>
    <row r="43" spans="1:30" ht="15" customHeight="1" x14ac:dyDescent="0.2">
      <c r="A43" s="6"/>
      <c r="C43" s="20"/>
      <c r="D43" s="8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</row>
    <row r="44" spans="1:30" ht="15" customHeight="1" x14ac:dyDescent="0.2">
      <c r="A44" s="6"/>
      <c r="C44" s="20"/>
      <c r="D44" s="8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</row>
    <row r="45" spans="1:30" x14ac:dyDescent="0.2">
      <c r="A45" s="6"/>
      <c r="C45" s="20"/>
      <c r="D45" s="8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</row>
    <row r="46" spans="1:30" x14ac:dyDescent="0.2">
      <c r="A46" s="6"/>
      <c r="C46" s="20"/>
      <c r="D46" s="8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</row>
    <row r="47" spans="1:30" x14ac:dyDescent="0.2">
      <c r="A47" s="6"/>
      <c r="C47" s="20"/>
      <c r="D47" s="8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</row>
    <row r="48" spans="1:30" x14ac:dyDescent="0.2">
      <c r="B48" s="6"/>
      <c r="D48" s="20"/>
      <c r="E48" s="5"/>
      <c r="F48" s="5"/>
      <c r="G48" s="5"/>
      <c r="M48" s="24"/>
    </row>
    <row r="49" spans="1:8" s="2" customFormat="1" ht="25.5" x14ac:dyDescent="0.2">
      <c r="A49" s="19" t="s">
        <v>31</v>
      </c>
      <c r="B49" s="19" t="s">
        <v>0</v>
      </c>
      <c r="C49" s="2" t="s">
        <v>41</v>
      </c>
      <c r="D49" s="2" t="s">
        <v>42</v>
      </c>
      <c r="E49" s="2" t="s">
        <v>32</v>
      </c>
      <c r="F49" s="2" t="s">
        <v>29</v>
      </c>
      <c r="G49" s="2" t="s">
        <v>50</v>
      </c>
      <c r="H49" s="2" t="s">
        <v>51</v>
      </c>
    </row>
    <row r="50" spans="1:8" x14ac:dyDescent="0.2">
      <c r="A50" s="19">
        <v>0</v>
      </c>
      <c r="B50" s="6">
        <f t="shared" ref="B50:B113" si="18">A50/$I$3</f>
        <v>0</v>
      </c>
      <c r="C50" s="3">
        <f>IF($E$2="Male",VLOOKUP(ROUNDDOWN(B50,0),'Boys WHO lb'!A:M,$I$6,FALSE),IF($E$2="Female",VLOOKUP(ROUNDDOWN(B50,0),'Girls WHO lb'!A:M,$I$6,FALSE),0))</f>
        <v>7.0547923899200002</v>
      </c>
      <c r="D50" s="3">
        <f>IF($E$2="Male",VLOOKUP(ROUNDUP(B50,0),'Boys WHO lb'!A:M,$I$6,FALSE),IF($E$2="Female",VLOOKUP(ROUNDUP(B50,0),'Girls WHO lb'!A:M,$I$6,FALSE),0))</f>
        <v>7.0547923899200002</v>
      </c>
      <c r="E50" s="3">
        <f t="shared" ref="E50:E113" si="19">C50+(MOD(B50,1)*(D50-C50))</f>
        <v>7.0547923899200002</v>
      </c>
      <c r="F50" s="3">
        <f t="shared" ref="F50:F113" si="20">IF(B50&lt;=1,12,IF(B50&lt;=3,10,IF(B50&lt;=12,8,IF(B50&lt;=36,7))))</f>
        <v>12</v>
      </c>
      <c r="G50" s="2">
        <f>IF(E50&lt;=8,0,IF(E50&lt;=12,1,IF(E50&lt;=16,2,IF(E50&lt;=22,3,IF(E50&lt;=27,4,IF(E50&lt;=35,5,IF(E50&lt;=50,6,"")))))))</f>
        <v>0</v>
      </c>
      <c r="H50" s="3">
        <f>IF(E50&lt;=10,0,IF(E50&lt;=15,1,IF(E50&lt;=18,2,IF(E50&lt;=28,3,IF(E50&lt;=37,4,IF(E50&lt;=50,6,""))))))</f>
        <v>0</v>
      </c>
    </row>
    <row r="51" spans="1:8" x14ac:dyDescent="0.2">
      <c r="A51" s="6">
        <v>1</v>
      </c>
      <c r="B51" s="6">
        <f t="shared" si="18"/>
        <v>3.287671232876712E-2</v>
      </c>
      <c r="C51" s="3">
        <f>IF($E$2="Male",VLOOKUP(ROUNDDOWN(B51,0),'Boys WHO lb'!A:M,$I$6,FALSE),IF($E$2="Female",VLOOKUP(ROUNDDOWN(B51,0),'Girls WHO lb'!A:M,$I$6,FALSE),0))</f>
        <v>7.0547923899200002</v>
      </c>
      <c r="D51" s="3">
        <f>IF($E$2="Male",VLOOKUP(ROUNDUP(B51,0),'Boys WHO lb'!A:M,$I$6,FALSE),IF($E$2="Female",VLOOKUP(ROUNDUP(B51,0),'Girls WHO lb'!A:M,$I$6,FALSE),0))</f>
        <v>9.2594150117700007</v>
      </c>
      <c r="E51" s="3">
        <f t="shared" si="19"/>
        <v>7.1272731336520554</v>
      </c>
      <c r="F51" s="3">
        <f t="shared" si="20"/>
        <v>12</v>
      </c>
      <c r="G51" s="2">
        <f t="shared" ref="G51:G114" si="21">IF(E51&lt;=8,0,IF(E51&lt;=12,1,IF(E51&lt;=16,2,IF(E51&lt;=22,3,IF(E51&lt;=27,4,IF(E51&lt;=35,5,IF(E51&lt;=50,6,"")))))))</f>
        <v>0</v>
      </c>
      <c r="H51" s="3">
        <f t="shared" ref="H51:H114" si="22">IF(E51&lt;=10,0,IF(E51&lt;=15,1,IF(E51&lt;=18,2,IF(E51&lt;=28,3,IF(E51&lt;=37,4,IF(E51&lt;=50,6,""))))))</f>
        <v>0</v>
      </c>
    </row>
    <row r="52" spans="1:8" x14ac:dyDescent="0.2">
      <c r="A52" s="6">
        <v>2</v>
      </c>
      <c r="B52" s="6">
        <f t="shared" si="18"/>
        <v>6.575342465753424E-2</v>
      </c>
      <c r="C52" s="3">
        <f>IF($E$2="Male",VLOOKUP(ROUNDDOWN(B52,0),'Boys WHO lb'!A:M,$I$6,FALSE),IF($E$2="Female",VLOOKUP(ROUNDDOWN(B52,0),'Girls WHO lb'!A:M,$I$6,FALSE),0))</f>
        <v>7.0547923899200002</v>
      </c>
      <c r="D52" s="3">
        <f>IF($E$2="Male",VLOOKUP(ROUNDUP(B52,0),'Boys WHO lb'!A:M,$I$6,FALSE),IF($E$2="Female",VLOOKUP(ROUNDUP(B52,0),'Girls WHO lb'!A:M,$I$6,FALSE),0))</f>
        <v>9.2594150117700007</v>
      </c>
      <c r="E52" s="3">
        <f t="shared" si="19"/>
        <v>7.1997538773841097</v>
      </c>
      <c r="F52" s="3">
        <f t="shared" si="20"/>
        <v>12</v>
      </c>
      <c r="G52" s="2">
        <f t="shared" si="21"/>
        <v>0</v>
      </c>
      <c r="H52" s="3">
        <f t="shared" si="22"/>
        <v>0</v>
      </c>
    </row>
    <row r="53" spans="1:8" x14ac:dyDescent="0.2">
      <c r="A53" s="6">
        <v>3</v>
      </c>
      <c r="B53" s="6">
        <f t="shared" si="18"/>
        <v>9.8630136986301367E-2</v>
      </c>
      <c r="C53" s="3">
        <f>IF($E$2="Male",VLOOKUP(ROUNDDOWN(B53,0),'Boys WHO lb'!A:M,$I$6,FALSE),IF($E$2="Female",VLOOKUP(ROUNDDOWN(B53,0),'Girls WHO lb'!A:M,$I$6,FALSE),0))</f>
        <v>7.0547923899200002</v>
      </c>
      <c r="D53" s="3">
        <f>IF($E$2="Male",VLOOKUP(ROUNDUP(B53,0),'Boys WHO lb'!A:M,$I$6,FALSE),IF($E$2="Female",VLOOKUP(ROUNDUP(B53,0),'Girls WHO lb'!A:M,$I$6,FALSE),0))</f>
        <v>9.2594150117700007</v>
      </c>
      <c r="E53" s="3">
        <f t="shared" si="19"/>
        <v>7.2722346211161648</v>
      </c>
      <c r="F53" s="3">
        <f t="shared" si="20"/>
        <v>12</v>
      </c>
      <c r="G53" s="2">
        <f t="shared" si="21"/>
        <v>0</v>
      </c>
      <c r="H53" s="3">
        <f t="shared" si="22"/>
        <v>0</v>
      </c>
    </row>
    <row r="54" spans="1:8" x14ac:dyDescent="0.2">
      <c r="A54" s="6">
        <v>4</v>
      </c>
      <c r="B54" s="6">
        <f t="shared" si="18"/>
        <v>0.13150684931506848</v>
      </c>
      <c r="C54" s="3">
        <f>IF($E$2="Male",VLOOKUP(ROUNDDOWN(B54,0),'Boys WHO lb'!A:M,$I$6,FALSE),IF($E$2="Female",VLOOKUP(ROUNDDOWN(B54,0),'Girls WHO lb'!A:M,$I$6,FALSE),0))</f>
        <v>7.0547923899200002</v>
      </c>
      <c r="D54" s="3">
        <f>IF($E$2="Male",VLOOKUP(ROUNDUP(B54,0),'Boys WHO lb'!A:M,$I$6,FALSE),IF($E$2="Female",VLOOKUP(ROUNDUP(B54,0),'Girls WHO lb'!A:M,$I$6,FALSE),0))</f>
        <v>9.2594150117700007</v>
      </c>
      <c r="E54" s="3">
        <f t="shared" si="19"/>
        <v>7.3447153648482191</v>
      </c>
      <c r="F54" s="3">
        <f t="shared" si="20"/>
        <v>12</v>
      </c>
      <c r="G54" s="2">
        <f t="shared" si="21"/>
        <v>0</v>
      </c>
      <c r="H54" s="3">
        <f t="shared" si="22"/>
        <v>0</v>
      </c>
    </row>
    <row r="55" spans="1:8" x14ac:dyDescent="0.2">
      <c r="A55" s="6">
        <v>5</v>
      </c>
      <c r="B55" s="6">
        <f t="shared" si="18"/>
        <v>0.16438356164383561</v>
      </c>
      <c r="C55" s="3">
        <f>IF($E$2="Male",VLOOKUP(ROUNDDOWN(B55,0),'Boys WHO lb'!A:M,$I$6,FALSE),IF($E$2="Female",VLOOKUP(ROUNDDOWN(B55,0),'Girls WHO lb'!A:M,$I$6,FALSE),0))</f>
        <v>7.0547923899200002</v>
      </c>
      <c r="D55" s="3">
        <f>IF($E$2="Male",VLOOKUP(ROUNDUP(B55,0),'Boys WHO lb'!A:M,$I$6,FALSE),IF($E$2="Female",VLOOKUP(ROUNDUP(B55,0),'Girls WHO lb'!A:M,$I$6,FALSE),0))</f>
        <v>9.2594150117700007</v>
      </c>
      <c r="E55" s="3">
        <f t="shared" si="19"/>
        <v>7.4171961085802742</v>
      </c>
      <c r="F55" s="3">
        <f t="shared" si="20"/>
        <v>12</v>
      </c>
      <c r="G55" s="2">
        <f t="shared" si="21"/>
        <v>0</v>
      </c>
      <c r="H55" s="3">
        <f t="shared" si="22"/>
        <v>0</v>
      </c>
    </row>
    <row r="56" spans="1:8" x14ac:dyDescent="0.2">
      <c r="A56" s="6">
        <v>6</v>
      </c>
      <c r="B56" s="6">
        <f t="shared" si="18"/>
        <v>0.19726027397260273</v>
      </c>
      <c r="C56" s="3">
        <f>IF($E$2="Male",VLOOKUP(ROUNDDOWN(B56,0),'Boys WHO lb'!A:M,$I$6,FALSE),IF($E$2="Female",VLOOKUP(ROUNDDOWN(B56,0),'Girls WHO lb'!A:M,$I$6,FALSE),0))</f>
        <v>7.0547923899200002</v>
      </c>
      <c r="D56" s="3">
        <f>IF($E$2="Male",VLOOKUP(ROUNDUP(B56,0),'Boys WHO lb'!A:M,$I$6,FALSE),IF($E$2="Female",VLOOKUP(ROUNDUP(B56,0),'Girls WHO lb'!A:M,$I$6,FALSE),0))</f>
        <v>9.2594150117700007</v>
      </c>
      <c r="E56" s="3">
        <f t="shared" si="19"/>
        <v>7.4896768523123294</v>
      </c>
      <c r="F56" s="3">
        <f t="shared" si="20"/>
        <v>12</v>
      </c>
      <c r="G56" s="2">
        <f t="shared" si="21"/>
        <v>0</v>
      </c>
      <c r="H56" s="3">
        <f t="shared" si="22"/>
        <v>0</v>
      </c>
    </row>
    <row r="57" spans="1:8" x14ac:dyDescent="0.2">
      <c r="A57" s="6">
        <v>7</v>
      </c>
      <c r="B57" s="6">
        <f t="shared" si="18"/>
        <v>0.23013698630136986</v>
      </c>
      <c r="C57" s="3">
        <f>IF($E$2="Male",VLOOKUP(ROUNDDOWN(B57,0),'Boys WHO lb'!A:M,$I$6,FALSE),IF($E$2="Female",VLOOKUP(ROUNDDOWN(B57,0),'Girls WHO lb'!A:M,$I$6,FALSE),0))</f>
        <v>7.0547923899200002</v>
      </c>
      <c r="D57" s="3">
        <f>IF($E$2="Male",VLOOKUP(ROUNDUP(B57,0),'Boys WHO lb'!A:M,$I$6,FALSE),IF($E$2="Female",VLOOKUP(ROUNDUP(B57,0),'Girls WHO lb'!A:M,$I$6,FALSE),0))</f>
        <v>9.2594150117700007</v>
      </c>
      <c r="E57" s="3">
        <f t="shared" si="19"/>
        <v>7.5621575960443836</v>
      </c>
      <c r="F57" s="3">
        <f t="shared" si="20"/>
        <v>12</v>
      </c>
      <c r="G57" s="2">
        <f t="shared" si="21"/>
        <v>0</v>
      </c>
      <c r="H57" s="3">
        <f t="shared" si="22"/>
        <v>0</v>
      </c>
    </row>
    <row r="58" spans="1:8" x14ac:dyDescent="0.2">
      <c r="A58" s="6">
        <v>8</v>
      </c>
      <c r="B58" s="6">
        <f t="shared" si="18"/>
        <v>0.26301369863013696</v>
      </c>
      <c r="C58" s="3">
        <f>IF($E$2="Male",VLOOKUP(ROUNDDOWN(B58,0),'Boys WHO lb'!A:M,$I$6,FALSE),IF($E$2="Female",VLOOKUP(ROUNDDOWN(B58,0),'Girls WHO lb'!A:M,$I$6,FALSE),0))</f>
        <v>7.0547923899200002</v>
      </c>
      <c r="D58" s="3">
        <f>IF($E$2="Male",VLOOKUP(ROUNDUP(B58,0),'Boys WHO lb'!A:M,$I$6,FALSE),IF($E$2="Female",VLOOKUP(ROUNDUP(B58,0),'Girls WHO lb'!A:M,$I$6,FALSE),0))</f>
        <v>9.2594150117700007</v>
      </c>
      <c r="E58" s="3">
        <f t="shared" si="19"/>
        <v>7.6346383397764388</v>
      </c>
      <c r="F58" s="3">
        <f t="shared" si="20"/>
        <v>12</v>
      </c>
      <c r="G58" s="2">
        <f t="shared" si="21"/>
        <v>0</v>
      </c>
      <c r="H58" s="3">
        <f t="shared" si="22"/>
        <v>0</v>
      </c>
    </row>
    <row r="59" spans="1:8" x14ac:dyDescent="0.2">
      <c r="A59" s="6">
        <v>9</v>
      </c>
      <c r="B59" s="6">
        <f t="shared" si="18"/>
        <v>0.29589041095890412</v>
      </c>
      <c r="C59" s="3">
        <f>IF($E$2="Male",VLOOKUP(ROUNDDOWN(B59,0),'Boys WHO lb'!A:M,$I$6,FALSE),IF($E$2="Female",VLOOKUP(ROUNDDOWN(B59,0),'Girls WHO lb'!A:M,$I$6,FALSE),0))</f>
        <v>7.0547923899200002</v>
      </c>
      <c r="D59" s="3">
        <f>IF($E$2="Male",VLOOKUP(ROUNDUP(B59,0),'Boys WHO lb'!A:M,$I$6,FALSE),IF($E$2="Female",VLOOKUP(ROUNDUP(B59,0),'Girls WHO lb'!A:M,$I$6,FALSE),0))</f>
        <v>9.2594150117700007</v>
      </c>
      <c r="E59" s="3">
        <f t="shared" si="19"/>
        <v>7.7071190835084931</v>
      </c>
      <c r="F59" s="3">
        <f t="shared" si="20"/>
        <v>12</v>
      </c>
      <c r="G59" s="2">
        <f t="shared" si="21"/>
        <v>0</v>
      </c>
      <c r="H59" s="3">
        <f t="shared" si="22"/>
        <v>0</v>
      </c>
    </row>
    <row r="60" spans="1:8" x14ac:dyDescent="0.2">
      <c r="A60" s="6">
        <v>10</v>
      </c>
      <c r="B60" s="6">
        <f t="shared" si="18"/>
        <v>0.32876712328767121</v>
      </c>
      <c r="C60" s="3">
        <f>IF($E$2="Male",VLOOKUP(ROUNDDOWN(B60,0),'Boys WHO lb'!A:M,$I$6,FALSE),IF($E$2="Female",VLOOKUP(ROUNDDOWN(B60,0),'Girls WHO lb'!A:M,$I$6,FALSE),0))</f>
        <v>7.0547923899200002</v>
      </c>
      <c r="D60" s="3">
        <f>IF($E$2="Male",VLOOKUP(ROUNDUP(B60,0),'Boys WHO lb'!A:M,$I$6,FALSE),IF($E$2="Female",VLOOKUP(ROUNDUP(B60,0),'Girls WHO lb'!A:M,$I$6,FALSE),0))</f>
        <v>9.2594150117700007</v>
      </c>
      <c r="E60" s="3">
        <f t="shared" si="19"/>
        <v>7.7795998272405482</v>
      </c>
      <c r="F60" s="3">
        <f t="shared" si="20"/>
        <v>12</v>
      </c>
      <c r="G60" s="2">
        <f t="shared" si="21"/>
        <v>0</v>
      </c>
      <c r="H60" s="3">
        <f t="shared" si="22"/>
        <v>0</v>
      </c>
    </row>
    <row r="61" spans="1:8" x14ac:dyDescent="0.2">
      <c r="A61" s="6">
        <v>11</v>
      </c>
      <c r="B61" s="6">
        <f t="shared" si="18"/>
        <v>0.36164383561643837</v>
      </c>
      <c r="C61" s="3">
        <f>IF($E$2="Male",VLOOKUP(ROUNDDOWN(B61,0),'Boys WHO lb'!A:M,$I$6,FALSE),IF($E$2="Female",VLOOKUP(ROUNDDOWN(B61,0),'Girls WHO lb'!A:M,$I$6,FALSE),0))</f>
        <v>7.0547923899200002</v>
      </c>
      <c r="D61" s="3">
        <f>IF($E$2="Male",VLOOKUP(ROUNDUP(B61,0),'Boys WHO lb'!A:M,$I$6,FALSE),IF($E$2="Female",VLOOKUP(ROUNDUP(B61,0),'Girls WHO lb'!A:M,$I$6,FALSE),0))</f>
        <v>9.2594150117700007</v>
      </c>
      <c r="E61" s="3">
        <f t="shared" si="19"/>
        <v>7.8520805709726034</v>
      </c>
      <c r="F61" s="3">
        <f t="shared" si="20"/>
        <v>12</v>
      </c>
      <c r="G61" s="2">
        <f t="shared" si="21"/>
        <v>0</v>
      </c>
      <c r="H61" s="3">
        <f t="shared" si="22"/>
        <v>0</v>
      </c>
    </row>
    <row r="62" spans="1:8" x14ac:dyDescent="0.2">
      <c r="A62" s="6">
        <v>12</v>
      </c>
      <c r="B62" s="6">
        <f t="shared" si="18"/>
        <v>0.39452054794520547</v>
      </c>
      <c r="C62" s="3">
        <f>IF($E$2="Male",VLOOKUP(ROUNDDOWN(B62,0),'Boys WHO lb'!A:M,$I$6,FALSE),IF($E$2="Female",VLOOKUP(ROUNDDOWN(B62,0),'Girls WHO lb'!A:M,$I$6,FALSE),0))</f>
        <v>7.0547923899200002</v>
      </c>
      <c r="D62" s="3">
        <f>IF($E$2="Male",VLOOKUP(ROUNDUP(B62,0),'Boys WHO lb'!A:M,$I$6,FALSE),IF($E$2="Female",VLOOKUP(ROUNDUP(B62,0),'Girls WHO lb'!A:M,$I$6,FALSE),0))</f>
        <v>9.2594150117700007</v>
      </c>
      <c r="E62" s="3">
        <f t="shared" si="19"/>
        <v>7.9245613147046576</v>
      </c>
      <c r="F62" s="3">
        <f t="shared" si="20"/>
        <v>12</v>
      </c>
      <c r="G62" s="2">
        <f t="shared" si="21"/>
        <v>0</v>
      </c>
      <c r="H62" s="3">
        <f t="shared" si="22"/>
        <v>0</v>
      </c>
    </row>
    <row r="63" spans="1:8" x14ac:dyDescent="0.2">
      <c r="A63" s="6">
        <v>13</v>
      </c>
      <c r="B63" s="6">
        <f t="shared" si="18"/>
        <v>0.42739726027397257</v>
      </c>
      <c r="C63" s="3">
        <f>IF($E$2="Male",VLOOKUP(ROUNDDOWN(B63,0),'Boys WHO lb'!A:M,$I$6,FALSE),IF($E$2="Female",VLOOKUP(ROUNDDOWN(B63,0),'Girls WHO lb'!A:M,$I$6,FALSE),0))</f>
        <v>7.0547923899200002</v>
      </c>
      <c r="D63" s="3">
        <f>IF($E$2="Male",VLOOKUP(ROUNDUP(B63,0),'Boys WHO lb'!A:M,$I$6,FALSE),IF($E$2="Female",VLOOKUP(ROUNDUP(B63,0),'Girls WHO lb'!A:M,$I$6,FALSE),0))</f>
        <v>9.2594150117700007</v>
      </c>
      <c r="E63" s="3">
        <f t="shared" si="19"/>
        <v>7.9970420584367128</v>
      </c>
      <c r="F63" s="3">
        <f t="shared" si="20"/>
        <v>12</v>
      </c>
      <c r="G63" s="2">
        <f t="shared" si="21"/>
        <v>0</v>
      </c>
      <c r="H63" s="3">
        <f t="shared" si="22"/>
        <v>0</v>
      </c>
    </row>
    <row r="64" spans="1:8" x14ac:dyDescent="0.2">
      <c r="A64" s="6">
        <v>14</v>
      </c>
      <c r="B64" s="6">
        <f t="shared" si="18"/>
        <v>0.46027397260273972</v>
      </c>
      <c r="C64" s="3">
        <f>IF($E$2="Male",VLOOKUP(ROUNDDOWN(B64,0),'Boys WHO lb'!A:M,$I$6,FALSE),IF($E$2="Female",VLOOKUP(ROUNDDOWN(B64,0),'Girls WHO lb'!A:M,$I$6,FALSE),0))</f>
        <v>7.0547923899200002</v>
      </c>
      <c r="D64" s="3">
        <f>IF($E$2="Male",VLOOKUP(ROUNDUP(B64,0),'Boys WHO lb'!A:M,$I$6,FALSE),IF($E$2="Female",VLOOKUP(ROUNDUP(B64,0),'Girls WHO lb'!A:M,$I$6,FALSE),0))</f>
        <v>9.2594150117700007</v>
      </c>
      <c r="E64" s="3">
        <f t="shared" si="19"/>
        <v>8.0695228021687679</v>
      </c>
      <c r="F64" s="3">
        <f t="shared" si="20"/>
        <v>12</v>
      </c>
      <c r="G64" s="2">
        <f t="shared" si="21"/>
        <v>1</v>
      </c>
      <c r="H64" s="3">
        <f t="shared" si="22"/>
        <v>0</v>
      </c>
    </row>
    <row r="65" spans="1:8" x14ac:dyDescent="0.2">
      <c r="A65" s="6">
        <v>15</v>
      </c>
      <c r="B65" s="6">
        <f t="shared" si="18"/>
        <v>0.49315068493150682</v>
      </c>
      <c r="C65" s="3">
        <f>IF($E$2="Male",VLOOKUP(ROUNDDOWN(B65,0),'Boys WHO lb'!A:M,$I$6,FALSE),IF($E$2="Female",VLOOKUP(ROUNDDOWN(B65,0),'Girls WHO lb'!A:M,$I$6,FALSE),0))</f>
        <v>7.0547923899200002</v>
      </c>
      <c r="D65" s="3">
        <f>IF($E$2="Male",VLOOKUP(ROUNDUP(B65,0),'Boys WHO lb'!A:M,$I$6,FALSE),IF($E$2="Female",VLOOKUP(ROUNDUP(B65,0),'Girls WHO lb'!A:M,$I$6,FALSE),0))</f>
        <v>9.2594150117700007</v>
      </c>
      <c r="E65" s="3">
        <f t="shared" si="19"/>
        <v>8.1420035459008222</v>
      </c>
      <c r="F65" s="3">
        <f t="shared" si="20"/>
        <v>12</v>
      </c>
      <c r="G65" s="2">
        <f t="shared" si="21"/>
        <v>1</v>
      </c>
      <c r="H65" s="3">
        <f t="shared" si="22"/>
        <v>0</v>
      </c>
    </row>
    <row r="66" spans="1:8" x14ac:dyDescent="0.2">
      <c r="A66" s="6">
        <v>16</v>
      </c>
      <c r="B66" s="6">
        <f t="shared" si="18"/>
        <v>0.52602739726027392</v>
      </c>
      <c r="C66" s="3">
        <f>IF($E$2="Male",VLOOKUP(ROUNDDOWN(B66,0),'Boys WHO lb'!A:M,$I$6,FALSE),IF($E$2="Female",VLOOKUP(ROUNDDOWN(B66,0),'Girls WHO lb'!A:M,$I$6,FALSE),0))</f>
        <v>7.0547923899200002</v>
      </c>
      <c r="D66" s="3">
        <f>IF($E$2="Male",VLOOKUP(ROUNDUP(B66,0),'Boys WHO lb'!A:M,$I$6,FALSE),IF($E$2="Female",VLOOKUP(ROUNDUP(B66,0),'Girls WHO lb'!A:M,$I$6,FALSE),0))</f>
        <v>9.2594150117700007</v>
      </c>
      <c r="E66" s="3">
        <f t="shared" si="19"/>
        <v>8.2144842896328765</v>
      </c>
      <c r="F66" s="3">
        <f t="shared" si="20"/>
        <v>12</v>
      </c>
      <c r="G66" s="2">
        <f t="shared" si="21"/>
        <v>1</v>
      </c>
      <c r="H66" s="3">
        <f t="shared" si="22"/>
        <v>0</v>
      </c>
    </row>
    <row r="67" spans="1:8" x14ac:dyDescent="0.2">
      <c r="A67" s="6">
        <v>17</v>
      </c>
      <c r="B67" s="6">
        <f t="shared" si="18"/>
        <v>0.55890410958904102</v>
      </c>
      <c r="C67" s="3">
        <f>IF($E$2="Male",VLOOKUP(ROUNDDOWN(B67,0),'Boys WHO lb'!A:M,$I$6,FALSE),IF($E$2="Female",VLOOKUP(ROUNDDOWN(B67,0),'Girls WHO lb'!A:M,$I$6,FALSE),0))</f>
        <v>7.0547923899200002</v>
      </c>
      <c r="D67" s="3">
        <f>IF($E$2="Male",VLOOKUP(ROUNDUP(B67,0),'Boys WHO lb'!A:M,$I$6,FALSE),IF($E$2="Female",VLOOKUP(ROUNDUP(B67,0),'Girls WHO lb'!A:M,$I$6,FALSE),0))</f>
        <v>9.2594150117700007</v>
      </c>
      <c r="E67" s="3">
        <f t="shared" si="19"/>
        <v>8.2869650333649325</v>
      </c>
      <c r="F67" s="3">
        <f t="shared" si="20"/>
        <v>12</v>
      </c>
      <c r="G67" s="2">
        <f t="shared" si="21"/>
        <v>1</v>
      </c>
      <c r="H67" s="3">
        <f t="shared" si="22"/>
        <v>0</v>
      </c>
    </row>
    <row r="68" spans="1:8" x14ac:dyDescent="0.2">
      <c r="A68" s="6">
        <v>18</v>
      </c>
      <c r="B68" s="6">
        <f t="shared" si="18"/>
        <v>0.59178082191780823</v>
      </c>
      <c r="C68" s="3">
        <f>IF($E$2="Male",VLOOKUP(ROUNDDOWN(B68,0),'Boys WHO lb'!A:M,$I$6,FALSE),IF($E$2="Female",VLOOKUP(ROUNDDOWN(B68,0),'Girls WHO lb'!A:M,$I$6,FALSE),0))</f>
        <v>7.0547923899200002</v>
      </c>
      <c r="D68" s="3">
        <f>IF($E$2="Male",VLOOKUP(ROUNDUP(B68,0),'Boys WHO lb'!A:M,$I$6,FALSE),IF($E$2="Female",VLOOKUP(ROUNDUP(B68,0),'Girls WHO lb'!A:M,$I$6,FALSE),0))</f>
        <v>9.2594150117700007</v>
      </c>
      <c r="E68" s="3">
        <f t="shared" si="19"/>
        <v>8.3594457770969868</v>
      </c>
      <c r="F68" s="3">
        <f t="shared" si="20"/>
        <v>12</v>
      </c>
      <c r="G68" s="2">
        <f t="shared" si="21"/>
        <v>1</v>
      </c>
      <c r="H68" s="3">
        <f t="shared" si="22"/>
        <v>0</v>
      </c>
    </row>
    <row r="69" spans="1:8" x14ac:dyDescent="0.2">
      <c r="A69" s="6">
        <v>19</v>
      </c>
      <c r="B69" s="6">
        <f t="shared" si="18"/>
        <v>0.62465753424657533</v>
      </c>
      <c r="C69" s="3">
        <f>IF($E$2="Male",VLOOKUP(ROUNDDOWN(B69,0),'Boys WHO lb'!A:M,$I$6,FALSE),IF($E$2="Female",VLOOKUP(ROUNDDOWN(B69,0),'Girls WHO lb'!A:M,$I$6,FALSE),0))</f>
        <v>7.0547923899200002</v>
      </c>
      <c r="D69" s="3">
        <f>IF($E$2="Male",VLOOKUP(ROUNDUP(B69,0),'Boys WHO lb'!A:M,$I$6,FALSE),IF($E$2="Female",VLOOKUP(ROUNDUP(B69,0),'Girls WHO lb'!A:M,$I$6,FALSE),0))</f>
        <v>9.2594150117700007</v>
      </c>
      <c r="E69" s="3">
        <f t="shared" si="19"/>
        <v>8.431926520829041</v>
      </c>
      <c r="F69" s="3">
        <f t="shared" si="20"/>
        <v>12</v>
      </c>
      <c r="G69" s="2">
        <f t="shared" si="21"/>
        <v>1</v>
      </c>
      <c r="H69" s="3">
        <f t="shared" si="22"/>
        <v>0</v>
      </c>
    </row>
    <row r="70" spans="1:8" x14ac:dyDescent="0.2">
      <c r="A70" s="6">
        <v>20</v>
      </c>
      <c r="B70" s="6">
        <f t="shared" si="18"/>
        <v>0.65753424657534243</v>
      </c>
      <c r="C70" s="3">
        <f>IF($E$2="Male",VLOOKUP(ROUNDDOWN(B70,0),'Boys WHO lb'!A:M,$I$6,FALSE),IF($E$2="Female",VLOOKUP(ROUNDDOWN(B70,0),'Girls WHO lb'!A:M,$I$6,FALSE),0))</f>
        <v>7.0547923899200002</v>
      </c>
      <c r="D70" s="3">
        <f>IF($E$2="Male",VLOOKUP(ROUNDUP(B70,0),'Boys WHO lb'!A:M,$I$6,FALSE),IF($E$2="Female",VLOOKUP(ROUNDUP(B70,0),'Girls WHO lb'!A:M,$I$6,FALSE),0))</f>
        <v>9.2594150117700007</v>
      </c>
      <c r="E70" s="3">
        <f t="shared" si="19"/>
        <v>8.5044072645610971</v>
      </c>
      <c r="F70" s="3">
        <f t="shared" si="20"/>
        <v>12</v>
      </c>
      <c r="G70" s="2">
        <f t="shared" si="21"/>
        <v>1</v>
      </c>
      <c r="H70" s="3">
        <f t="shared" si="22"/>
        <v>0</v>
      </c>
    </row>
    <row r="71" spans="1:8" x14ac:dyDescent="0.2">
      <c r="A71" s="6">
        <v>21</v>
      </c>
      <c r="B71" s="6">
        <f t="shared" si="18"/>
        <v>0.69041095890410953</v>
      </c>
      <c r="C71" s="3">
        <f>IF($E$2="Male",VLOOKUP(ROUNDDOWN(B71,0),'Boys WHO lb'!A:M,$I$6,FALSE),IF($E$2="Female",VLOOKUP(ROUNDDOWN(B71,0),'Girls WHO lb'!A:M,$I$6,FALSE),0))</f>
        <v>7.0547923899200002</v>
      </c>
      <c r="D71" s="3">
        <f>IF($E$2="Male",VLOOKUP(ROUNDUP(B71,0),'Boys WHO lb'!A:M,$I$6,FALSE),IF($E$2="Female",VLOOKUP(ROUNDUP(B71,0),'Girls WHO lb'!A:M,$I$6,FALSE),0))</f>
        <v>9.2594150117700007</v>
      </c>
      <c r="E71" s="3">
        <f t="shared" si="19"/>
        <v>8.5768880082931513</v>
      </c>
      <c r="F71" s="3">
        <f t="shared" si="20"/>
        <v>12</v>
      </c>
      <c r="G71" s="2">
        <f t="shared" si="21"/>
        <v>1</v>
      </c>
      <c r="H71" s="3">
        <f t="shared" si="22"/>
        <v>0</v>
      </c>
    </row>
    <row r="72" spans="1:8" x14ac:dyDescent="0.2">
      <c r="A72" s="6">
        <v>22</v>
      </c>
      <c r="B72" s="6">
        <f t="shared" si="18"/>
        <v>0.72328767123287674</v>
      </c>
      <c r="C72" s="3">
        <f>IF($E$2="Male",VLOOKUP(ROUNDDOWN(B72,0),'Boys WHO lb'!A:M,$I$6,FALSE),IF($E$2="Female",VLOOKUP(ROUNDDOWN(B72,0),'Girls WHO lb'!A:M,$I$6,FALSE),0))</f>
        <v>7.0547923899200002</v>
      </c>
      <c r="D72" s="3">
        <f>IF($E$2="Male",VLOOKUP(ROUNDUP(B72,0),'Boys WHO lb'!A:M,$I$6,FALSE),IF($E$2="Female",VLOOKUP(ROUNDUP(B72,0),'Girls WHO lb'!A:M,$I$6,FALSE),0))</f>
        <v>9.2594150117700007</v>
      </c>
      <c r="E72" s="3">
        <f t="shared" si="19"/>
        <v>8.6493687520252056</v>
      </c>
      <c r="F72" s="3">
        <f t="shared" si="20"/>
        <v>12</v>
      </c>
      <c r="G72" s="2">
        <f t="shared" si="21"/>
        <v>1</v>
      </c>
      <c r="H72" s="3">
        <f t="shared" si="22"/>
        <v>0</v>
      </c>
    </row>
    <row r="73" spans="1:8" x14ac:dyDescent="0.2">
      <c r="A73" s="6">
        <v>23</v>
      </c>
      <c r="B73" s="6">
        <f t="shared" si="18"/>
        <v>0.75616438356164384</v>
      </c>
      <c r="C73" s="3">
        <f>IF($E$2="Male",VLOOKUP(ROUNDDOWN(B73,0),'Boys WHO lb'!A:M,$I$6,FALSE),IF($E$2="Female",VLOOKUP(ROUNDDOWN(B73,0),'Girls WHO lb'!A:M,$I$6,FALSE),0))</f>
        <v>7.0547923899200002</v>
      </c>
      <c r="D73" s="3">
        <f>IF($E$2="Male",VLOOKUP(ROUNDUP(B73,0),'Boys WHO lb'!A:M,$I$6,FALSE),IF($E$2="Female",VLOOKUP(ROUNDUP(B73,0),'Girls WHO lb'!A:M,$I$6,FALSE),0))</f>
        <v>9.2594150117700007</v>
      </c>
      <c r="E73" s="3">
        <f t="shared" si="19"/>
        <v>8.7218494957572616</v>
      </c>
      <c r="F73" s="3">
        <f t="shared" si="20"/>
        <v>12</v>
      </c>
      <c r="G73" s="2">
        <f t="shared" si="21"/>
        <v>1</v>
      </c>
      <c r="H73" s="3">
        <f t="shared" si="22"/>
        <v>0</v>
      </c>
    </row>
    <row r="74" spans="1:8" x14ac:dyDescent="0.2">
      <c r="A74" s="6">
        <v>24</v>
      </c>
      <c r="B74" s="6">
        <f t="shared" si="18"/>
        <v>0.78904109589041094</v>
      </c>
      <c r="C74" s="3">
        <f>IF($E$2="Male",VLOOKUP(ROUNDDOWN(B74,0),'Boys WHO lb'!A:M,$I$6,FALSE),IF($E$2="Female",VLOOKUP(ROUNDDOWN(B74,0),'Girls WHO lb'!A:M,$I$6,FALSE),0))</f>
        <v>7.0547923899200002</v>
      </c>
      <c r="D74" s="3">
        <f>IF($E$2="Male",VLOOKUP(ROUNDUP(B74,0),'Boys WHO lb'!A:M,$I$6,FALSE),IF($E$2="Female",VLOOKUP(ROUNDUP(B74,0),'Girls WHO lb'!A:M,$I$6,FALSE),0))</f>
        <v>9.2594150117700007</v>
      </c>
      <c r="E74" s="3">
        <f t="shared" si="19"/>
        <v>8.7943302394893159</v>
      </c>
      <c r="F74" s="3">
        <f t="shared" si="20"/>
        <v>12</v>
      </c>
      <c r="G74" s="2">
        <f t="shared" si="21"/>
        <v>1</v>
      </c>
      <c r="H74" s="3">
        <f t="shared" si="22"/>
        <v>0</v>
      </c>
    </row>
    <row r="75" spans="1:8" x14ac:dyDescent="0.2">
      <c r="A75" s="6">
        <v>25</v>
      </c>
      <c r="B75" s="6">
        <f t="shared" si="18"/>
        <v>0.82191780821917804</v>
      </c>
      <c r="C75" s="3">
        <f>IF($E$2="Male",VLOOKUP(ROUNDDOWN(B75,0),'Boys WHO lb'!A:M,$I$6,FALSE),IF($E$2="Female",VLOOKUP(ROUNDDOWN(B75,0),'Girls WHO lb'!A:M,$I$6,FALSE),0))</f>
        <v>7.0547923899200002</v>
      </c>
      <c r="D75" s="3">
        <f>IF($E$2="Male",VLOOKUP(ROUNDUP(B75,0),'Boys WHO lb'!A:M,$I$6,FALSE),IF($E$2="Female",VLOOKUP(ROUNDUP(B75,0),'Girls WHO lb'!A:M,$I$6,FALSE),0))</f>
        <v>9.2594150117700007</v>
      </c>
      <c r="E75" s="3">
        <f t="shared" si="19"/>
        <v>8.8668109832213702</v>
      </c>
      <c r="F75" s="3">
        <f t="shared" si="20"/>
        <v>12</v>
      </c>
      <c r="G75" s="2">
        <f t="shared" si="21"/>
        <v>1</v>
      </c>
      <c r="H75" s="3">
        <f t="shared" si="22"/>
        <v>0</v>
      </c>
    </row>
    <row r="76" spans="1:8" x14ac:dyDescent="0.2">
      <c r="A76" s="6">
        <v>26</v>
      </c>
      <c r="B76" s="6">
        <f t="shared" si="18"/>
        <v>0.85479452054794514</v>
      </c>
      <c r="C76" s="3">
        <f>IF($E$2="Male",VLOOKUP(ROUNDDOWN(B76,0),'Boys WHO lb'!A:M,$I$6,FALSE),IF($E$2="Female",VLOOKUP(ROUNDDOWN(B76,0),'Girls WHO lb'!A:M,$I$6,FALSE),0))</f>
        <v>7.0547923899200002</v>
      </c>
      <c r="D76" s="3">
        <f>IF($E$2="Male",VLOOKUP(ROUNDUP(B76,0),'Boys WHO lb'!A:M,$I$6,FALSE),IF($E$2="Female",VLOOKUP(ROUNDUP(B76,0),'Girls WHO lb'!A:M,$I$6,FALSE),0))</f>
        <v>9.2594150117700007</v>
      </c>
      <c r="E76" s="3">
        <f t="shared" si="19"/>
        <v>8.9392917269534244</v>
      </c>
      <c r="F76" s="3">
        <f t="shared" si="20"/>
        <v>12</v>
      </c>
      <c r="G76" s="2">
        <f t="shared" si="21"/>
        <v>1</v>
      </c>
      <c r="H76" s="3">
        <f t="shared" si="22"/>
        <v>0</v>
      </c>
    </row>
    <row r="77" spans="1:8" x14ac:dyDescent="0.2">
      <c r="A77" s="6">
        <v>27</v>
      </c>
      <c r="B77" s="6">
        <f t="shared" si="18"/>
        <v>0.88767123287671235</v>
      </c>
      <c r="C77" s="3">
        <f>IF($E$2="Male",VLOOKUP(ROUNDDOWN(B77,0),'Boys WHO lb'!A:M,$I$6,FALSE),IF($E$2="Female",VLOOKUP(ROUNDDOWN(B77,0),'Girls WHO lb'!A:M,$I$6,FALSE),0))</f>
        <v>7.0547923899200002</v>
      </c>
      <c r="D77" s="3">
        <f>IF($E$2="Male",VLOOKUP(ROUNDUP(B77,0),'Boys WHO lb'!A:M,$I$6,FALSE),IF($E$2="Female",VLOOKUP(ROUNDUP(B77,0),'Girls WHO lb'!A:M,$I$6,FALSE),0))</f>
        <v>9.2594150117700007</v>
      </c>
      <c r="E77" s="3">
        <f t="shared" si="19"/>
        <v>9.0117724706854805</v>
      </c>
      <c r="F77" s="3">
        <f t="shared" si="20"/>
        <v>12</v>
      </c>
      <c r="G77" s="2">
        <f t="shared" si="21"/>
        <v>1</v>
      </c>
      <c r="H77" s="3">
        <f t="shared" si="22"/>
        <v>0</v>
      </c>
    </row>
    <row r="78" spans="1:8" x14ac:dyDescent="0.2">
      <c r="A78" s="6">
        <v>28</v>
      </c>
      <c r="B78" s="6">
        <f t="shared" si="18"/>
        <v>0.92054794520547945</v>
      </c>
      <c r="C78" s="3">
        <f>IF($E$2="Male",VLOOKUP(ROUNDDOWN(B78,0),'Boys WHO lb'!A:M,$I$6,FALSE),IF($E$2="Female",VLOOKUP(ROUNDDOWN(B78,0),'Girls WHO lb'!A:M,$I$6,FALSE),0))</f>
        <v>7.0547923899200002</v>
      </c>
      <c r="D78" s="3">
        <f>IF($E$2="Male",VLOOKUP(ROUNDUP(B78,0),'Boys WHO lb'!A:M,$I$6,FALSE),IF($E$2="Female",VLOOKUP(ROUNDUP(B78,0),'Girls WHO lb'!A:M,$I$6,FALSE),0))</f>
        <v>9.2594150117700007</v>
      </c>
      <c r="E78" s="3">
        <f t="shared" si="19"/>
        <v>9.0842532144175347</v>
      </c>
      <c r="F78" s="3">
        <f t="shared" si="20"/>
        <v>12</v>
      </c>
      <c r="G78" s="2">
        <f t="shared" si="21"/>
        <v>1</v>
      </c>
      <c r="H78" s="3">
        <f t="shared" si="22"/>
        <v>0</v>
      </c>
    </row>
    <row r="79" spans="1:8" x14ac:dyDescent="0.2">
      <c r="A79" s="6">
        <v>29</v>
      </c>
      <c r="B79" s="6">
        <f t="shared" si="18"/>
        <v>0.95342465753424654</v>
      </c>
      <c r="C79" s="3">
        <f>IF($E$2="Male",VLOOKUP(ROUNDDOWN(B79,0),'Boys WHO lb'!A:M,$I$6,FALSE),IF($E$2="Female",VLOOKUP(ROUNDDOWN(B79,0),'Girls WHO lb'!A:M,$I$6,FALSE),0))</f>
        <v>7.0547923899200002</v>
      </c>
      <c r="D79" s="3">
        <f>IF($E$2="Male",VLOOKUP(ROUNDUP(B79,0),'Boys WHO lb'!A:M,$I$6,FALSE),IF($E$2="Female",VLOOKUP(ROUNDUP(B79,0),'Girls WHO lb'!A:M,$I$6,FALSE),0))</f>
        <v>9.2594150117700007</v>
      </c>
      <c r="E79" s="3">
        <f t="shared" si="19"/>
        <v>9.156733958149589</v>
      </c>
      <c r="F79" s="3">
        <f t="shared" si="20"/>
        <v>12</v>
      </c>
      <c r="G79" s="2">
        <f t="shared" si="21"/>
        <v>1</v>
      </c>
      <c r="H79" s="3">
        <f t="shared" si="22"/>
        <v>0</v>
      </c>
    </row>
    <row r="80" spans="1:8" x14ac:dyDescent="0.2">
      <c r="A80" s="6">
        <v>30</v>
      </c>
      <c r="B80" s="6">
        <f t="shared" si="18"/>
        <v>0.98630136986301364</v>
      </c>
      <c r="C80" s="3">
        <f>IF($E$2="Male",VLOOKUP(ROUNDDOWN(B80,0),'Boys WHO lb'!A:M,$I$6,FALSE),IF($E$2="Female",VLOOKUP(ROUNDDOWN(B80,0),'Girls WHO lb'!A:M,$I$6,FALSE),0))</f>
        <v>7.0547923899200002</v>
      </c>
      <c r="D80" s="3">
        <f>IF($E$2="Male",VLOOKUP(ROUNDUP(B80,0),'Boys WHO lb'!A:M,$I$6,FALSE),IF($E$2="Female",VLOOKUP(ROUNDUP(B80,0),'Girls WHO lb'!A:M,$I$6,FALSE),0))</f>
        <v>9.2594150117700007</v>
      </c>
      <c r="E80" s="3">
        <f t="shared" si="19"/>
        <v>9.2292147018816451</v>
      </c>
      <c r="F80" s="3">
        <f t="shared" si="20"/>
        <v>12</v>
      </c>
      <c r="G80" s="2">
        <f t="shared" si="21"/>
        <v>1</v>
      </c>
      <c r="H80" s="3">
        <f t="shared" si="22"/>
        <v>0</v>
      </c>
    </row>
    <row r="81" spans="1:8" x14ac:dyDescent="0.2">
      <c r="A81" s="6">
        <v>31</v>
      </c>
      <c r="B81" s="6">
        <f t="shared" si="18"/>
        <v>1.0191780821917809</v>
      </c>
      <c r="C81" s="3">
        <f>IF($E$2="Male",VLOOKUP(ROUNDDOWN(B81,0),'Boys WHO lb'!A:M,$I$6,FALSE),IF($E$2="Female",VLOOKUP(ROUNDDOWN(B81,0),'Girls WHO lb'!A:M,$I$6,FALSE),0))</f>
        <v>9.2594150117700007</v>
      </c>
      <c r="D81" s="3">
        <f>IF($E$2="Male",VLOOKUP(ROUNDUP(B81,0),'Boys WHO lb'!A:M,$I$6,FALSE),IF($E$2="Female",VLOOKUP(ROUNDUP(B81,0),'Girls WHO lb'!A:M,$I$6,FALSE),0))</f>
        <v>11.243575371435</v>
      </c>
      <c r="E81" s="3">
        <f t="shared" si="19"/>
        <v>9.29746740222933</v>
      </c>
      <c r="F81" s="3">
        <f t="shared" si="20"/>
        <v>10</v>
      </c>
      <c r="G81" s="2">
        <f t="shared" si="21"/>
        <v>1</v>
      </c>
      <c r="H81" s="3">
        <f t="shared" si="22"/>
        <v>0</v>
      </c>
    </row>
    <row r="82" spans="1:8" x14ac:dyDescent="0.2">
      <c r="A82" s="6">
        <v>32</v>
      </c>
      <c r="B82" s="6">
        <f t="shared" si="18"/>
        <v>1.0520547945205478</v>
      </c>
      <c r="C82" s="3">
        <f>IF($E$2="Male",VLOOKUP(ROUNDDOWN(B82,0),'Boys WHO lb'!A:M,$I$6,FALSE),IF($E$2="Female",VLOOKUP(ROUNDDOWN(B82,0),'Girls WHO lb'!A:M,$I$6,FALSE),0))</f>
        <v>9.2594150117700007</v>
      </c>
      <c r="D82" s="3">
        <f>IF($E$2="Male",VLOOKUP(ROUNDUP(B82,0),'Boys WHO lb'!A:M,$I$6,FALSE),IF($E$2="Female",VLOOKUP(ROUNDUP(B82,0),'Girls WHO lb'!A:M,$I$6,FALSE),0))</f>
        <v>11.243575371435</v>
      </c>
      <c r="E82" s="3">
        <f t="shared" si="19"/>
        <v>9.3627000715881792</v>
      </c>
      <c r="F82" s="3">
        <f t="shared" si="20"/>
        <v>10</v>
      </c>
      <c r="G82" s="2">
        <f t="shared" si="21"/>
        <v>1</v>
      </c>
      <c r="H82" s="3">
        <f t="shared" si="22"/>
        <v>0</v>
      </c>
    </row>
    <row r="83" spans="1:8" x14ac:dyDescent="0.2">
      <c r="A83" s="6">
        <v>33</v>
      </c>
      <c r="B83" s="6">
        <f t="shared" si="18"/>
        <v>1.0849315068493151</v>
      </c>
      <c r="C83" s="3">
        <f>IF($E$2="Male",VLOOKUP(ROUNDDOWN(B83,0),'Boys WHO lb'!A:M,$I$6,FALSE),IF($E$2="Female",VLOOKUP(ROUNDDOWN(B83,0),'Girls WHO lb'!A:M,$I$6,FALSE),0))</f>
        <v>9.2594150117700007</v>
      </c>
      <c r="D83" s="3">
        <f>IF($E$2="Male",VLOOKUP(ROUNDUP(B83,0),'Boys WHO lb'!A:M,$I$6,FALSE),IF($E$2="Female",VLOOKUP(ROUNDUP(B83,0),'Girls WHO lb'!A:M,$I$6,FALSE),0))</f>
        <v>11.243575371435</v>
      </c>
      <c r="E83" s="3">
        <f t="shared" si="19"/>
        <v>9.4279327409470284</v>
      </c>
      <c r="F83" s="3">
        <f t="shared" si="20"/>
        <v>10</v>
      </c>
      <c r="G83" s="2">
        <f t="shared" si="21"/>
        <v>1</v>
      </c>
      <c r="H83" s="3">
        <f t="shared" si="22"/>
        <v>0</v>
      </c>
    </row>
    <row r="84" spans="1:8" x14ac:dyDescent="0.2">
      <c r="A84" s="6">
        <v>34</v>
      </c>
      <c r="B84" s="6">
        <f t="shared" si="18"/>
        <v>1.117808219178082</v>
      </c>
      <c r="C84" s="3">
        <f>IF($E$2="Male",VLOOKUP(ROUNDDOWN(B84,0),'Boys WHO lb'!A:M,$I$6,FALSE),IF($E$2="Female",VLOOKUP(ROUNDDOWN(B84,0),'Girls WHO lb'!A:M,$I$6,FALSE),0))</f>
        <v>9.2594150117700007</v>
      </c>
      <c r="D84" s="3">
        <f>IF($E$2="Male",VLOOKUP(ROUNDUP(B84,0),'Boys WHO lb'!A:M,$I$6,FALSE),IF($E$2="Female",VLOOKUP(ROUNDUP(B84,0),'Girls WHO lb'!A:M,$I$6,FALSE),0))</f>
        <v>11.243575371435</v>
      </c>
      <c r="E84" s="3">
        <f t="shared" si="19"/>
        <v>9.4931654103058776</v>
      </c>
      <c r="F84" s="3">
        <f t="shared" si="20"/>
        <v>10</v>
      </c>
      <c r="G84" s="2">
        <f t="shared" si="21"/>
        <v>1</v>
      </c>
      <c r="H84" s="3">
        <f t="shared" si="22"/>
        <v>0</v>
      </c>
    </row>
    <row r="85" spans="1:8" x14ac:dyDescent="0.2">
      <c r="A85" s="6">
        <v>35</v>
      </c>
      <c r="B85" s="6">
        <f t="shared" si="18"/>
        <v>1.1506849315068493</v>
      </c>
      <c r="C85" s="3">
        <f>IF($E$2="Male",VLOOKUP(ROUNDDOWN(B85,0),'Boys WHO lb'!A:M,$I$6,FALSE),IF($E$2="Female",VLOOKUP(ROUNDDOWN(B85,0),'Girls WHO lb'!A:M,$I$6,FALSE),0))</f>
        <v>9.2594150117700007</v>
      </c>
      <c r="D85" s="3">
        <f>IF($E$2="Male",VLOOKUP(ROUNDUP(B85,0),'Boys WHO lb'!A:M,$I$6,FALSE),IF($E$2="Female",VLOOKUP(ROUNDUP(B85,0),'Girls WHO lb'!A:M,$I$6,FALSE),0))</f>
        <v>11.243575371435</v>
      </c>
      <c r="E85" s="3">
        <f t="shared" si="19"/>
        <v>9.5583980796647268</v>
      </c>
      <c r="F85" s="3">
        <f t="shared" si="20"/>
        <v>10</v>
      </c>
      <c r="G85" s="2">
        <f t="shared" si="21"/>
        <v>1</v>
      </c>
      <c r="H85" s="3">
        <f t="shared" si="22"/>
        <v>0</v>
      </c>
    </row>
    <row r="86" spans="1:8" x14ac:dyDescent="0.2">
      <c r="A86" s="6">
        <v>36</v>
      </c>
      <c r="B86" s="6">
        <f t="shared" si="18"/>
        <v>1.1835616438356165</v>
      </c>
      <c r="C86" s="3">
        <f>IF($E$2="Male",VLOOKUP(ROUNDDOWN(B86,0),'Boys WHO lb'!A:M,$I$6,FALSE),IF($E$2="Female",VLOOKUP(ROUNDDOWN(B86,0),'Girls WHO lb'!A:M,$I$6,FALSE),0))</f>
        <v>9.2594150117700007</v>
      </c>
      <c r="D86" s="3">
        <f>IF($E$2="Male",VLOOKUP(ROUNDUP(B86,0),'Boys WHO lb'!A:M,$I$6,FALSE),IF($E$2="Female",VLOOKUP(ROUNDUP(B86,0),'Girls WHO lb'!A:M,$I$6,FALSE),0))</f>
        <v>11.243575371435</v>
      </c>
      <c r="E86" s="3">
        <f t="shared" si="19"/>
        <v>9.623630749023576</v>
      </c>
      <c r="F86" s="3">
        <f t="shared" si="20"/>
        <v>10</v>
      </c>
      <c r="G86" s="2">
        <f t="shared" si="21"/>
        <v>1</v>
      </c>
      <c r="H86" s="3">
        <f t="shared" si="22"/>
        <v>0</v>
      </c>
    </row>
    <row r="87" spans="1:8" x14ac:dyDescent="0.2">
      <c r="A87" s="6">
        <v>37</v>
      </c>
      <c r="B87" s="6">
        <f t="shared" si="18"/>
        <v>1.2164383561643834</v>
      </c>
      <c r="C87" s="3">
        <f>IF($E$2="Male",VLOOKUP(ROUNDDOWN(B87,0),'Boys WHO lb'!A:M,$I$6,FALSE),IF($E$2="Female",VLOOKUP(ROUNDDOWN(B87,0),'Girls WHO lb'!A:M,$I$6,FALSE),0))</f>
        <v>9.2594150117700007</v>
      </c>
      <c r="D87" s="3">
        <f>IF($E$2="Male",VLOOKUP(ROUNDUP(B87,0),'Boys WHO lb'!A:M,$I$6,FALSE),IF($E$2="Female",VLOOKUP(ROUNDUP(B87,0),'Girls WHO lb'!A:M,$I$6,FALSE),0))</f>
        <v>11.243575371435</v>
      </c>
      <c r="E87" s="3">
        <f t="shared" si="19"/>
        <v>9.6888634183824252</v>
      </c>
      <c r="F87" s="3">
        <f t="shared" si="20"/>
        <v>10</v>
      </c>
      <c r="G87" s="2">
        <f t="shared" si="21"/>
        <v>1</v>
      </c>
      <c r="H87" s="3">
        <f t="shared" si="22"/>
        <v>0</v>
      </c>
    </row>
    <row r="88" spans="1:8" x14ac:dyDescent="0.2">
      <c r="A88" s="6">
        <v>38</v>
      </c>
      <c r="B88" s="6">
        <f t="shared" si="18"/>
        <v>1.2493150684931507</v>
      </c>
      <c r="C88" s="3">
        <f>IF($E$2="Male",VLOOKUP(ROUNDDOWN(B88,0),'Boys WHO lb'!A:M,$I$6,FALSE),IF($E$2="Female",VLOOKUP(ROUNDDOWN(B88,0),'Girls WHO lb'!A:M,$I$6,FALSE),0))</f>
        <v>9.2594150117700007</v>
      </c>
      <c r="D88" s="3">
        <f>IF($E$2="Male",VLOOKUP(ROUNDUP(B88,0),'Boys WHO lb'!A:M,$I$6,FALSE),IF($E$2="Female",VLOOKUP(ROUNDUP(B88,0),'Girls WHO lb'!A:M,$I$6,FALSE),0))</f>
        <v>11.243575371435</v>
      </c>
      <c r="E88" s="3">
        <f t="shared" si="19"/>
        <v>9.7540960877412743</v>
      </c>
      <c r="F88" s="3">
        <f t="shared" si="20"/>
        <v>10</v>
      </c>
      <c r="G88" s="2">
        <f t="shared" si="21"/>
        <v>1</v>
      </c>
      <c r="H88" s="3">
        <f t="shared" si="22"/>
        <v>0</v>
      </c>
    </row>
    <row r="89" spans="1:8" x14ac:dyDescent="0.2">
      <c r="A89" s="6">
        <v>39</v>
      </c>
      <c r="B89" s="6">
        <f t="shared" si="18"/>
        <v>1.2821917808219176</v>
      </c>
      <c r="C89" s="3">
        <f>IF($E$2="Male",VLOOKUP(ROUNDDOWN(B89,0),'Boys WHO lb'!A:M,$I$6,FALSE),IF($E$2="Female",VLOOKUP(ROUNDDOWN(B89,0),'Girls WHO lb'!A:M,$I$6,FALSE),0))</f>
        <v>9.2594150117700007</v>
      </c>
      <c r="D89" s="3">
        <f>IF($E$2="Male",VLOOKUP(ROUNDUP(B89,0),'Boys WHO lb'!A:M,$I$6,FALSE),IF($E$2="Female",VLOOKUP(ROUNDUP(B89,0),'Girls WHO lb'!A:M,$I$6,FALSE),0))</f>
        <v>11.243575371435</v>
      </c>
      <c r="E89" s="3">
        <f t="shared" si="19"/>
        <v>9.8193287571001235</v>
      </c>
      <c r="F89" s="3">
        <f t="shared" si="20"/>
        <v>10</v>
      </c>
      <c r="G89" s="2">
        <f t="shared" si="21"/>
        <v>1</v>
      </c>
      <c r="H89" s="3">
        <f t="shared" si="22"/>
        <v>0</v>
      </c>
    </row>
    <row r="90" spans="1:8" x14ac:dyDescent="0.2">
      <c r="A90" s="6">
        <v>40</v>
      </c>
      <c r="B90" s="6">
        <f t="shared" si="18"/>
        <v>1.3150684931506849</v>
      </c>
      <c r="C90" s="3">
        <f>IF($E$2="Male",VLOOKUP(ROUNDDOWN(B90,0),'Boys WHO lb'!A:M,$I$6,FALSE),IF($E$2="Female",VLOOKUP(ROUNDDOWN(B90,0),'Girls WHO lb'!A:M,$I$6,FALSE),0))</f>
        <v>9.2594150117700007</v>
      </c>
      <c r="D90" s="3">
        <f>IF($E$2="Male",VLOOKUP(ROUNDUP(B90,0),'Boys WHO lb'!A:M,$I$6,FALSE),IF($E$2="Female",VLOOKUP(ROUNDUP(B90,0),'Girls WHO lb'!A:M,$I$6,FALSE),0))</f>
        <v>11.243575371435</v>
      </c>
      <c r="E90" s="3">
        <f t="shared" si="19"/>
        <v>9.8845614264589727</v>
      </c>
      <c r="F90" s="3">
        <f t="shared" si="20"/>
        <v>10</v>
      </c>
      <c r="G90" s="2">
        <f t="shared" si="21"/>
        <v>1</v>
      </c>
      <c r="H90" s="3">
        <f t="shared" si="22"/>
        <v>0</v>
      </c>
    </row>
    <row r="91" spans="1:8" x14ac:dyDescent="0.2">
      <c r="A91" s="6">
        <v>41</v>
      </c>
      <c r="B91" s="6">
        <f t="shared" si="18"/>
        <v>1.3479452054794521</v>
      </c>
      <c r="C91" s="3">
        <f>IF($E$2="Male",VLOOKUP(ROUNDDOWN(B91,0),'Boys WHO lb'!A:M,$I$6,FALSE),IF($E$2="Female",VLOOKUP(ROUNDDOWN(B91,0),'Girls WHO lb'!A:M,$I$6,FALSE),0))</f>
        <v>9.2594150117700007</v>
      </c>
      <c r="D91" s="3">
        <f>IF($E$2="Male",VLOOKUP(ROUNDUP(B91,0),'Boys WHO lb'!A:M,$I$6,FALSE),IF($E$2="Female",VLOOKUP(ROUNDUP(B91,0),'Girls WHO lb'!A:M,$I$6,FALSE),0))</f>
        <v>11.243575371435</v>
      </c>
      <c r="E91" s="3">
        <f t="shared" si="19"/>
        <v>9.9497940958178219</v>
      </c>
      <c r="F91" s="3">
        <f t="shared" si="20"/>
        <v>10</v>
      </c>
      <c r="G91" s="2">
        <f t="shared" si="21"/>
        <v>1</v>
      </c>
      <c r="H91" s="3">
        <f t="shared" si="22"/>
        <v>0</v>
      </c>
    </row>
    <row r="92" spans="1:8" x14ac:dyDescent="0.2">
      <c r="A92" s="6">
        <v>42</v>
      </c>
      <c r="B92" s="6">
        <f t="shared" si="18"/>
        <v>1.3808219178082191</v>
      </c>
      <c r="C92" s="3">
        <f>IF($E$2="Male",VLOOKUP(ROUNDDOWN(B92,0),'Boys WHO lb'!A:M,$I$6,FALSE),IF($E$2="Female",VLOOKUP(ROUNDDOWN(B92,0),'Girls WHO lb'!A:M,$I$6,FALSE),0))</f>
        <v>9.2594150117700007</v>
      </c>
      <c r="D92" s="3">
        <f>IF($E$2="Male",VLOOKUP(ROUNDUP(B92,0),'Boys WHO lb'!A:M,$I$6,FALSE),IF($E$2="Female",VLOOKUP(ROUNDUP(B92,0),'Girls WHO lb'!A:M,$I$6,FALSE),0))</f>
        <v>11.243575371435</v>
      </c>
      <c r="E92" s="3">
        <f t="shared" si="19"/>
        <v>10.015026765176671</v>
      </c>
      <c r="F92" s="3">
        <f t="shared" si="20"/>
        <v>10</v>
      </c>
      <c r="G92" s="2">
        <f t="shared" si="21"/>
        <v>1</v>
      </c>
      <c r="H92" s="3">
        <f t="shared" si="22"/>
        <v>1</v>
      </c>
    </row>
    <row r="93" spans="1:8" x14ac:dyDescent="0.2">
      <c r="A93" s="6">
        <v>43</v>
      </c>
      <c r="B93" s="6">
        <f t="shared" si="18"/>
        <v>1.4136986301369863</v>
      </c>
      <c r="C93" s="3">
        <f>IF($E$2="Male",VLOOKUP(ROUNDDOWN(B93,0),'Boys WHO lb'!A:M,$I$6,FALSE),IF($E$2="Female",VLOOKUP(ROUNDDOWN(B93,0),'Girls WHO lb'!A:M,$I$6,FALSE),0))</f>
        <v>9.2594150117700007</v>
      </c>
      <c r="D93" s="3">
        <f>IF($E$2="Male",VLOOKUP(ROUNDUP(B93,0),'Boys WHO lb'!A:M,$I$6,FALSE),IF($E$2="Female",VLOOKUP(ROUNDUP(B93,0),'Girls WHO lb'!A:M,$I$6,FALSE),0))</f>
        <v>11.243575371435</v>
      </c>
      <c r="E93" s="3">
        <f t="shared" si="19"/>
        <v>10.08025943453552</v>
      </c>
      <c r="F93" s="3">
        <f t="shared" si="20"/>
        <v>10</v>
      </c>
      <c r="G93" s="2">
        <f t="shared" si="21"/>
        <v>1</v>
      </c>
      <c r="H93" s="3">
        <f t="shared" si="22"/>
        <v>1</v>
      </c>
    </row>
    <row r="94" spans="1:8" x14ac:dyDescent="0.2">
      <c r="A94" s="6">
        <v>44</v>
      </c>
      <c r="B94" s="6">
        <f t="shared" si="18"/>
        <v>1.4465753424657535</v>
      </c>
      <c r="C94" s="3">
        <f>IF($E$2="Male",VLOOKUP(ROUNDDOWN(B94,0),'Boys WHO lb'!A:M,$I$6,FALSE),IF($E$2="Female",VLOOKUP(ROUNDDOWN(B94,0),'Girls WHO lb'!A:M,$I$6,FALSE),0))</f>
        <v>9.2594150117700007</v>
      </c>
      <c r="D94" s="3">
        <f>IF($E$2="Male",VLOOKUP(ROUNDUP(B94,0),'Boys WHO lb'!A:M,$I$6,FALSE),IF($E$2="Female",VLOOKUP(ROUNDUP(B94,0),'Girls WHO lb'!A:M,$I$6,FALSE),0))</f>
        <v>11.243575371435</v>
      </c>
      <c r="E94" s="3">
        <f t="shared" si="19"/>
        <v>10.14549210389437</v>
      </c>
      <c r="F94" s="3">
        <f t="shared" si="20"/>
        <v>10</v>
      </c>
      <c r="G94" s="2">
        <f t="shared" si="21"/>
        <v>1</v>
      </c>
      <c r="H94" s="3">
        <f t="shared" si="22"/>
        <v>1</v>
      </c>
    </row>
    <row r="95" spans="1:8" x14ac:dyDescent="0.2">
      <c r="A95" s="6">
        <v>45</v>
      </c>
      <c r="B95" s="6">
        <f t="shared" si="18"/>
        <v>1.4794520547945205</v>
      </c>
      <c r="C95" s="3">
        <f>IF($E$2="Male",VLOOKUP(ROUNDDOWN(B95,0),'Boys WHO lb'!A:M,$I$6,FALSE),IF($E$2="Female",VLOOKUP(ROUNDDOWN(B95,0),'Girls WHO lb'!A:M,$I$6,FALSE),0))</f>
        <v>9.2594150117700007</v>
      </c>
      <c r="D95" s="3">
        <f>IF($E$2="Male",VLOOKUP(ROUNDUP(B95,0),'Boys WHO lb'!A:M,$I$6,FALSE),IF($E$2="Female",VLOOKUP(ROUNDUP(B95,0),'Girls WHO lb'!A:M,$I$6,FALSE),0))</f>
        <v>11.243575371435</v>
      </c>
      <c r="E95" s="3">
        <f t="shared" si="19"/>
        <v>10.210724773253219</v>
      </c>
      <c r="F95" s="3">
        <f t="shared" si="20"/>
        <v>10</v>
      </c>
      <c r="G95" s="2">
        <f t="shared" si="21"/>
        <v>1</v>
      </c>
      <c r="H95" s="3">
        <f t="shared" si="22"/>
        <v>1</v>
      </c>
    </row>
    <row r="96" spans="1:8" x14ac:dyDescent="0.2">
      <c r="A96" s="6">
        <v>46</v>
      </c>
      <c r="B96" s="6">
        <f t="shared" si="18"/>
        <v>1.5123287671232877</v>
      </c>
      <c r="C96" s="3">
        <f>IF($E$2="Male",VLOOKUP(ROUNDDOWN(B96,0),'Boys WHO lb'!A:M,$I$6,FALSE),IF($E$2="Female",VLOOKUP(ROUNDDOWN(B96,0),'Girls WHO lb'!A:M,$I$6,FALSE),0))</f>
        <v>9.2594150117700007</v>
      </c>
      <c r="D96" s="3">
        <f>IF($E$2="Male",VLOOKUP(ROUNDUP(B96,0),'Boys WHO lb'!A:M,$I$6,FALSE),IF($E$2="Female",VLOOKUP(ROUNDUP(B96,0),'Girls WHO lb'!A:M,$I$6,FALSE),0))</f>
        <v>11.243575371435</v>
      </c>
      <c r="E96" s="3">
        <f t="shared" si="19"/>
        <v>10.275957442612068</v>
      </c>
      <c r="F96" s="3">
        <f t="shared" si="20"/>
        <v>10</v>
      </c>
      <c r="G96" s="2">
        <f t="shared" si="21"/>
        <v>1</v>
      </c>
      <c r="H96" s="3">
        <f t="shared" si="22"/>
        <v>1</v>
      </c>
    </row>
    <row r="97" spans="1:8" x14ac:dyDescent="0.2">
      <c r="A97" s="6">
        <v>47</v>
      </c>
      <c r="B97" s="6">
        <f t="shared" si="18"/>
        <v>1.5452054794520547</v>
      </c>
      <c r="C97" s="3">
        <f>IF($E$2="Male",VLOOKUP(ROUNDDOWN(B97,0),'Boys WHO lb'!A:M,$I$6,FALSE),IF($E$2="Female",VLOOKUP(ROUNDDOWN(B97,0),'Girls WHO lb'!A:M,$I$6,FALSE),0))</f>
        <v>9.2594150117700007</v>
      </c>
      <c r="D97" s="3">
        <f>IF($E$2="Male",VLOOKUP(ROUNDUP(B97,0),'Boys WHO lb'!A:M,$I$6,FALSE),IF($E$2="Female",VLOOKUP(ROUNDUP(B97,0),'Girls WHO lb'!A:M,$I$6,FALSE),0))</f>
        <v>11.243575371435</v>
      </c>
      <c r="E97" s="3">
        <f t="shared" si="19"/>
        <v>10.341190111970917</v>
      </c>
      <c r="F97" s="3">
        <f t="shared" si="20"/>
        <v>10</v>
      </c>
      <c r="G97" s="2">
        <f t="shared" si="21"/>
        <v>1</v>
      </c>
      <c r="H97" s="3">
        <f t="shared" si="22"/>
        <v>1</v>
      </c>
    </row>
    <row r="98" spans="1:8" x14ac:dyDescent="0.2">
      <c r="A98" s="6">
        <v>48</v>
      </c>
      <c r="B98" s="6">
        <f t="shared" si="18"/>
        <v>1.5780821917808219</v>
      </c>
      <c r="C98" s="3">
        <f>IF($E$2="Male",VLOOKUP(ROUNDDOWN(B98,0),'Boys WHO lb'!A:M,$I$6,FALSE),IF($E$2="Female",VLOOKUP(ROUNDDOWN(B98,0),'Girls WHO lb'!A:M,$I$6,FALSE),0))</f>
        <v>9.2594150117700007</v>
      </c>
      <c r="D98" s="3">
        <f>IF($E$2="Male",VLOOKUP(ROUNDUP(B98,0),'Boys WHO lb'!A:M,$I$6,FALSE),IF($E$2="Female",VLOOKUP(ROUNDUP(B98,0),'Girls WHO lb'!A:M,$I$6,FALSE),0))</f>
        <v>11.243575371435</v>
      </c>
      <c r="E98" s="3">
        <f t="shared" si="19"/>
        <v>10.406422781329768</v>
      </c>
      <c r="F98" s="3">
        <f t="shared" si="20"/>
        <v>10</v>
      </c>
      <c r="G98" s="2">
        <f t="shared" si="21"/>
        <v>1</v>
      </c>
      <c r="H98" s="3">
        <f t="shared" si="22"/>
        <v>1</v>
      </c>
    </row>
    <row r="99" spans="1:8" x14ac:dyDescent="0.2">
      <c r="A99" s="6">
        <v>49</v>
      </c>
      <c r="B99" s="6">
        <f t="shared" si="18"/>
        <v>1.6109589041095891</v>
      </c>
      <c r="C99" s="3">
        <f>IF($E$2="Male",VLOOKUP(ROUNDDOWN(B99,0),'Boys WHO lb'!A:M,$I$6,FALSE),IF($E$2="Female",VLOOKUP(ROUNDDOWN(B99,0),'Girls WHO lb'!A:M,$I$6,FALSE),0))</f>
        <v>9.2594150117700007</v>
      </c>
      <c r="D99" s="3">
        <f>IF($E$2="Male",VLOOKUP(ROUNDUP(B99,0),'Boys WHO lb'!A:M,$I$6,FALSE),IF($E$2="Female",VLOOKUP(ROUNDUP(B99,0),'Girls WHO lb'!A:M,$I$6,FALSE),0))</f>
        <v>11.243575371435</v>
      </c>
      <c r="E99" s="3">
        <f t="shared" si="19"/>
        <v>10.471655450688617</v>
      </c>
      <c r="F99" s="3">
        <f t="shared" si="20"/>
        <v>10</v>
      </c>
      <c r="G99" s="2">
        <f t="shared" si="21"/>
        <v>1</v>
      </c>
      <c r="H99" s="3">
        <f t="shared" si="22"/>
        <v>1</v>
      </c>
    </row>
    <row r="100" spans="1:8" x14ac:dyDescent="0.2">
      <c r="A100" s="6">
        <v>50</v>
      </c>
      <c r="B100" s="6">
        <f t="shared" si="18"/>
        <v>1.6438356164383561</v>
      </c>
      <c r="C100" s="3">
        <f>IF($E$2="Male",VLOOKUP(ROUNDDOWN(B100,0),'Boys WHO lb'!A:M,$I$6,FALSE),IF($E$2="Female",VLOOKUP(ROUNDDOWN(B100,0),'Girls WHO lb'!A:M,$I$6,FALSE),0))</f>
        <v>9.2594150117700007</v>
      </c>
      <c r="D100" s="3">
        <f>IF($E$2="Male",VLOOKUP(ROUNDUP(B100,0),'Boys WHO lb'!A:M,$I$6,FALSE),IF($E$2="Female",VLOOKUP(ROUNDUP(B100,0),'Girls WHO lb'!A:M,$I$6,FALSE),0))</f>
        <v>11.243575371435</v>
      </c>
      <c r="E100" s="3">
        <f t="shared" si="19"/>
        <v>10.536888120047466</v>
      </c>
      <c r="F100" s="3">
        <f t="shared" si="20"/>
        <v>10</v>
      </c>
      <c r="G100" s="2">
        <f t="shared" si="21"/>
        <v>1</v>
      </c>
      <c r="H100" s="3">
        <f t="shared" si="22"/>
        <v>1</v>
      </c>
    </row>
    <row r="101" spans="1:8" x14ac:dyDescent="0.2">
      <c r="A101" s="6">
        <v>51</v>
      </c>
      <c r="B101" s="6">
        <f t="shared" si="18"/>
        <v>1.6767123287671233</v>
      </c>
      <c r="C101" s="3">
        <f>IF($E$2="Male",VLOOKUP(ROUNDDOWN(B101,0),'Boys WHO lb'!A:M,$I$6,FALSE),IF($E$2="Female",VLOOKUP(ROUNDDOWN(B101,0),'Girls WHO lb'!A:M,$I$6,FALSE),0))</f>
        <v>9.2594150117700007</v>
      </c>
      <c r="D101" s="3">
        <f>IF($E$2="Male",VLOOKUP(ROUNDUP(B101,0),'Boys WHO lb'!A:M,$I$6,FALSE),IF($E$2="Female",VLOOKUP(ROUNDUP(B101,0),'Girls WHO lb'!A:M,$I$6,FALSE),0))</f>
        <v>11.243575371435</v>
      </c>
      <c r="E101" s="3">
        <f t="shared" si="19"/>
        <v>10.602120789406316</v>
      </c>
      <c r="F101" s="3">
        <f t="shared" si="20"/>
        <v>10</v>
      </c>
      <c r="G101" s="2">
        <f t="shared" si="21"/>
        <v>1</v>
      </c>
      <c r="H101" s="3">
        <f t="shared" si="22"/>
        <v>1</v>
      </c>
    </row>
    <row r="102" spans="1:8" x14ac:dyDescent="0.2">
      <c r="A102" s="6">
        <v>52</v>
      </c>
      <c r="B102" s="6">
        <f t="shared" si="18"/>
        <v>1.7095890410958903</v>
      </c>
      <c r="C102" s="3">
        <f>IF($E$2="Male",VLOOKUP(ROUNDDOWN(B102,0),'Boys WHO lb'!A:M,$I$6,FALSE),IF($E$2="Female",VLOOKUP(ROUNDDOWN(B102,0),'Girls WHO lb'!A:M,$I$6,FALSE),0))</f>
        <v>9.2594150117700007</v>
      </c>
      <c r="D102" s="3">
        <f>IF($E$2="Male",VLOOKUP(ROUNDUP(B102,0),'Boys WHO lb'!A:M,$I$6,FALSE),IF($E$2="Female",VLOOKUP(ROUNDUP(B102,0),'Girls WHO lb'!A:M,$I$6,FALSE),0))</f>
        <v>11.243575371435</v>
      </c>
      <c r="E102" s="3">
        <f t="shared" si="19"/>
        <v>10.667353458765165</v>
      </c>
      <c r="F102" s="3">
        <f t="shared" si="20"/>
        <v>10</v>
      </c>
      <c r="G102" s="2">
        <f t="shared" si="21"/>
        <v>1</v>
      </c>
      <c r="H102" s="3">
        <f t="shared" si="22"/>
        <v>1</v>
      </c>
    </row>
    <row r="103" spans="1:8" x14ac:dyDescent="0.2">
      <c r="A103" s="6">
        <v>53</v>
      </c>
      <c r="B103" s="6">
        <f t="shared" si="18"/>
        <v>1.7424657534246575</v>
      </c>
      <c r="C103" s="3">
        <f>IF($E$2="Male",VLOOKUP(ROUNDDOWN(B103,0),'Boys WHO lb'!A:M,$I$6,FALSE),IF($E$2="Female",VLOOKUP(ROUNDDOWN(B103,0),'Girls WHO lb'!A:M,$I$6,FALSE),0))</f>
        <v>9.2594150117700007</v>
      </c>
      <c r="D103" s="3">
        <f>IF($E$2="Male",VLOOKUP(ROUNDUP(B103,0),'Boys WHO lb'!A:M,$I$6,FALSE),IF($E$2="Female",VLOOKUP(ROUNDUP(B103,0),'Girls WHO lb'!A:M,$I$6,FALSE),0))</f>
        <v>11.243575371435</v>
      </c>
      <c r="E103" s="3">
        <f t="shared" si="19"/>
        <v>10.732586128124014</v>
      </c>
      <c r="F103" s="3">
        <f t="shared" si="20"/>
        <v>10</v>
      </c>
      <c r="G103" s="2">
        <f t="shared" si="21"/>
        <v>1</v>
      </c>
      <c r="H103" s="3">
        <f t="shared" si="22"/>
        <v>1</v>
      </c>
    </row>
    <row r="104" spans="1:8" x14ac:dyDescent="0.2">
      <c r="A104" s="6">
        <v>54</v>
      </c>
      <c r="B104" s="6">
        <f t="shared" si="18"/>
        <v>1.7753424657534247</v>
      </c>
      <c r="C104" s="3">
        <f>IF($E$2="Male",VLOOKUP(ROUNDDOWN(B104,0),'Boys WHO lb'!A:M,$I$6,FALSE),IF($E$2="Female",VLOOKUP(ROUNDDOWN(B104,0),'Girls WHO lb'!A:M,$I$6,FALSE),0))</f>
        <v>9.2594150117700007</v>
      </c>
      <c r="D104" s="3">
        <f>IF($E$2="Male",VLOOKUP(ROUNDUP(B104,0),'Boys WHO lb'!A:M,$I$6,FALSE),IF($E$2="Female",VLOOKUP(ROUNDUP(B104,0),'Girls WHO lb'!A:M,$I$6,FALSE),0))</f>
        <v>11.243575371435</v>
      </c>
      <c r="E104" s="3">
        <f t="shared" si="19"/>
        <v>10.797818797482863</v>
      </c>
      <c r="F104" s="3">
        <f t="shared" si="20"/>
        <v>10</v>
      </c>
      <c r="G104" s="2">
        <f t="shared" si="21"/>
        <v>1</v>
      </c>
      <c r="H104" s="3">
        <f t="shared" si="22"/>
        <v>1</v>
      </c>
    </row>
    <row r="105" spans="1:8" x14ac:dyDescent="0.2">
      <c r="A105" s="6">
        <v>55</v>
      </c>
      <c r="B105" s="6">
        <f t="shared" si="18"/>
        <v>1.8082191780821917</v>
      </c>
      <c r="C105" s="3">
        <f>IF($E$2="Male",VLOOKUP(ROUNDDOWN(B105,0),'Boys WHO lb'!A:M,$I$6,FALSE),IF($E$2="Female",VLOOKUP(ROUNDDOWN(B105,0),'Girls WHO lb'!A:M,$I$6,FALSE),0))</f>
        <v>9.2594150117700007</v>
      </c>
      <c r="D105" s="3">
        <f>IF($E$2="Male",VLOOKUP(ROUNDUP(B105,0),'Boys WHO lb'!A:M,$I$6,FALSE),IF($E$2="Female",VLOOKUP(ROUNDUP(B105,0),'Girls WHO lb'!A:M,$I$6,FALSE),0))</f>
        <v>11.243575371435</v>
      </c>
      <c r="E105" s="3">
        <f t="shared" si="19"/>
        <v>10.863051466841712</v>
      </c>
      <c r="F105" s="3">
        <f t="shared" si="20"/>
        <v>10</v>
      </c>
      <c r="G105" s="2">
        <f t="shared" si="21"/>
        <v>1</v>
      </c>
      <c r="H105" s="3">
        <f t="shared" si="22"/>
        <v>1</v>
      </c>
    </row>
    <row r="106" spans="1:8" x14ac:dyDescent="0.2">
      <c r="A106" s="6">
        <v>56</v>
      </c>
      <c r="B106" s="6">
        <f t="shared" si="18"/>
        <v>1.8410958904109589</v>
      </c>
      <c r="C106" s="3">
        <f>IF($E$2="Male",VLOOKUP(ROUNDDOWN(B106,0),'Boys WHO lb'!A:M,$I$6,FALSE),IF($E$2="Female",VLOOKUP(ROUNDDOWN(B106,0),'Girls WHO lb'!A:M,$I$6,FALSE),0))</f>
        <v>9.2594150117700007</v>
      </c>
      <c r="D106" s="3">
        <f>IF($E$2="Male",VLOOKUP(ROUNDUP(B106,0),'Boys WHO lb'!A:M,$I$6,FALSE),IF($E$2="Female",VLOOKUP(ROUNDUP(B106,0),'Girls WHO lb'!A:M,$I$6,FALSE),0))</f>
        <v>11.243575371435</v>
      </c>
      <c r="E106" s="3">
        <f t="shared" si="19"/>
        <v>10.928284136200562</v>
      </c>
      <c r="F106" s="3">
        <f t="shared" si="20"/>
        <v>10</v>
      </c>
      <c r="G106" s="2">
        <f t="shared" si="21"/>
        <v>1</v>
      </c>
      <c r="H106" s="3">
        <f t="shared" si="22"/>
        <v>1</v>
      </c>
    </row>
    <row r="107" spans="1:8" x14ac:dyDescent="0.2">
      <c r="A107" s="6">
        <v>57</v>
      </c>
      <c r="B107" s="6">
        <f t="shared" si="18"/>
        <v>1.8739726027397259</v>
      </c>
      <c r="C107" s="3">
        <f>IF($E$2="Male",VLOOKUP(ROUNDDOWN(B107,0),'Boys WHO lb'!A:M,$I$6,FALSE),IF($E$2="Female",VLOOKUP(ROUNDDOWN(B107,0),'Girls WHO lb'!A:M,$I$6,FALSE),0))</f>
        <v>9.2594150117700007</v>
      </c>
      <c r="D107" s="3">
        <f>IF($E$2="Male",VLOOKUP(ROUNDUP(B107,0),'Boys WHO lb'!A:M,$I$6,FALSE),IF($E$2="Female",VLOOKUP(ROUNDUP(B107,0),'Girls WHO lb'!A:M,$I$6,FALSE),0))</f>
        <v>11.243575371435</v>
      </c>
      <c r="E107" s="3">
        <f t="shared" si="19"/>
        <v>10.993516805559411</v>
      </c>
      <c r="F107" s="3">
        <f t="shared" si="20"/>
        <v>10</v>
      </c>
      <c r="G107" s="2">
        <f t="shared" si="21"/>
        <v>1</v>
      </c>
      <c r="H107" s="3">
        <f t="shared" si="22"/>
        <v>1</v>
      </c>
    </row>
    <row r="108" spans="1:8" x14ac:dyDescent="0.2">
      <c r="A108" s="6">
        <v>58</v>
      </c>
      <c r="B108" s="6">
        <f t="shared" si="18"/>
        <v>1.9068493150684931</v>
      </c>
      <c r="C108" s="3">
        <f>IF($E$2="Male",VLOOKUP(ROUNDDOWN(B108,0),'Boys WHO lb'!A:M,$I$6,FALSE),IF($E$2="Female",VLOOKUP(ROUNDDOWN(B108,0),'Girls WHO lb'!A:M,$I$6,FALSE),0))</f>
        <v>9.2594150117700007</v>
      </c>
      <c r="D108" s="3">
        <f>IF($E$2="Male",VLOOKUP(ROUNDUP(B108,0),'Boys WHO lb'!A:M,$I$6,FALSE),IF($E$2="Female",VLOOKUP(ROUNDUP(B108,0),'Girls WHO lb'!A:M,$I$6,FALSE),0))</f>
        <v>11.243575371435</v>
      </c>
      <c r="E108" s="3">
        <f t="shared" si="19"/>
        <v>11.05874947491826</v>
      </c>
      <c r="F108" s="3">
        <f t="shared" si="20"/>
        <v>10</v>
      </c>
      <c r="G108" s="2">
        <f t="shared" si="21"/>
        <v>1</v>
      </c>
      <c r="H108" s="3">
        <f t="shared" si="22"/>
        <v>1</v>
      </c>
    </row>
    <row r="109" spans="1:8" x14ac:dyDescent="0.2">
      <c r="A109" s="6">
        <v>59</v>
      </c>
      <c r="B109" s="6">
        <f t="shared" si="18"/>
        <v>1.9397260273972603</v>
      </c>
      <c r="C109" s="3">
        <f>IF($E$2="Male",VLOOKUP(ROUNDDOWN(B109,0),'Boys WHO lb'!A:M,$I$6,FALSE),IF($E$2="Female",VLOOKUP(ROUNDDOWN(B109,0),'Girls WHO lb'!A:M,$I$6,FALSE),0))</f>
        <v>9.2594150117700007</v>
      </c>
      <c r="D109" s="3">
        <f>IF($E$2="Male",VLOOKUP(ROUNDUP(B109,0),'Boys WHO lb'!A:M,$I$6,FALSE),IF($E$2="Female",VLOOKUP(ROUNDUP(B109,0),'Girls WHO lb'!A:M,$I$6,FALSE),0))</f>
        <v>11.243575371435</v>
      </c>
      <c r="E109" s="3">
        <f t="shared" si="19"/>
        <v>11.123982144277109</v>
      </c>
      <c r="F109" s="3">
        <f t="shared" si="20"/>
        <v>10</v>
      </c>
      <c r="G109" s="2">
        <f t="shared" si="21"/>
        <v>1</v>
      </c>
      <c r="H109" s="3">
        <f t="shared" si="22"/>
        <v>1</v>
      </c>
    </row>
    <row r="110" spans="1:8" x14ac:dyDescent="0.2">
      <c r="A110" s="6">
        <v>60</v>
      </c>
      <c r="B110" s="6">
        <f t="shared" si="18"/>
        <v>1.9726027397260273</v>
      </c>
      <c r="C110" s="3">
        <f>IF($E$2="Male",VLOOKUP(ROUNDDOWN(B110,0),'Boys WHO lb'!A:M,$I$6,FALSE),IF($E$2="Female",VLOOKUP(ROUNDDOWN(B110,0),'Girls WHO lb'!A:M,$I$6,FALSE),0))</f>
        <v>9.2594150117700007</v>
      </c>
      <c r="D110" s="3">
        <f>IF($E$2="Male",VLOOKUP(ROUNDUP(B110,0),'Boys WHO lb'!A:M,$I$6,FALSE),IF($E$2="Female",VLOOKUP(ROUNDUP(B110,0),'Girls WHO lb'!A:M,$I$6,FALSE),0))</f>
        <v>11.243575371435</v>
      </c>
      <c r="E110" s="3">
        <f t="shared" si="19"/>
        <v>11.189214813635958</v>
      </c>
      <c r="F110" s="3">
        <f t="shared" si="20"/>
        <v>10</v>
      </c>
      <c r="G110" s="2">
        <f t="shared" si="21"/>
        <v>1</v>
      </c>
      <c r="H110" s="3">
        <f t="shared" si="22"/>
        <v>1</v>
      </c>
    </row>
    <row r="111" spans="1:8" x14ac:dyDescent="0.2">
      <c r="A111" s="6">
        <v>61</v>
      </c>
      <c r="B111" s="6">
        <f t="shared" si="18"/>
        <v>2.0054794520547943</v>
      </c>
      <c r="C111" s="3">
        <f>IF($E$2="Male",VLOOKUP(ROUNDDOWN(B111,0),'Boys WHO lb'!A:M,$I$6,FALSE),IF($E$2="Female",VLOOKUP(ROUNDDOWN(B111,0),'Girls WHO lb'!A:M,$I$6,FALSE),0))</f>
        <v>11.243575371435</v>
      </c>
      <c r="D111" s="3">
        <f>IF($E$2="Male",VLOOKUP(ROUNDUP(B111,0),'Boys WHO lb'!A:M,$I$6,FALSE),IF($E$2="Female",VLOOKUP(ROUNDUP(B111,0),'Girls WHO lb'!A:M,$I$6,FALSE),0))</f>
        <v>12.78681120673</v>
      </c>
      <c r="E111" s="3">
        <f t="shared" si="19"/>
        <v>11.252031458203739</v>
      </c>
      <c r="F111" s="3">
        <f t="shared" si="20"/>
        <v>10</v>
      </c>
      <c r="G111" s="2">
        <f t="shared" si="21"/>
        <v>1</v>
      </c>
      <c r="H111" s="3">
        <f t="shared" si="22"/>
        <v>1</v>
      </c>
    </row>
    <row r="112" spans="1:8" x14ac:dyDescent="0.2">
      <c r="A112" s="6">
        <v>62</v>
      </c>
      <c r="B112" s="6">
        <f t="shared" si="18"/>
        <v>2.0383561643835617</v>
      </c>
      <c r="C112" s="3">
        <f>IF($E$2="Male",VLOOKUP(ROUNDDOWN(B112,0),'Boys WHO lb'!A:M,$I$6,FALSE),IF($E$2="Female",VLOOKUP(ROUNDDOWN(B112,0),'Girls WHO lb'!A:M,$I$6,FALSE),0))</f>
        <v>11.243575371435</v>
      </c>
      <c r="D112" s="3">
        <f>IF($E$2="Male",VLOOKUP(ROUNDUP(B112,0),'Boys WHO lb'!A:M,$I$6,FALSE),IF($E$2="Female",VLOOKUP(ROUNDUP(B112,0),'Girls WHO lb'!A:M,$I$6,FALSE),0))</f>
        <v>12.78681120673</v>
      </c>
      <c r="E112" s="3">
        <f t="shared" si="19"/>
        <v>11.302767978816178</v>
      </c>
      <c r="F112" s="3">
        <f t="shared" si="20"/>
        <v>10</v>
      </c>
      <c r="G112" s="2">
        <f t="shared" si="21"/>
        <v>1</v>
      </c>
      <c r="H112" s="3">
        <f t="shared" si="22"/>
        <v>1</v>
      </c>
    </row>
    <row r="113" spans="1:8" x14ac:dyDescent="0.2">
      <c r="A113" s="6">
        <v>63</v>
      </c>
      <c r="B113" s="6">
        <f t="shared" si="18"/>
        <v>2.0712328767123287</v>
      </c>
      <c r="C113" s="3">
        <f>IF($E$2="Male",VLOOKUP(ROUNDDOWN(B113,0),'Boys WHO lb'!A:M,$I$6,FALSE),IF($E$2="Female",VLOOKUP(ROUNDDOWN(B113,0),'Girls WHO lb'!A:M,$I$6,FALSE),0))</f>
        <v>11.243575371435</v>
      </c>
      <c r="D113" s="3">
        <f>IF($E$2="Male",VLOOKUP(ROUNDUP(B113,0),'Boys WHO lb'!A:M,$I$6,FALSE),IF($E$2="Female",VLOOKUP(ROUNDUP(B113,0),'Girls WHO lb'!A:M,$I$6,FALSE),0))</f>
        <v>12.78681120673</v>
      </c>
      <c r="E113" s="3">
        <f t="shared" si="19"/>
        <v>11.353504499428617</v>
      </c>
      <c r="F113" s="3">
        <f t="shared" si="20"/>
        <v>10</v>
      </c>
      <c r="G113" s="2">
        <f t="shared" si="21"/>
        <v>1</v>
      </c>
      <c r="H113" s="3">
        <f t="shared" si="22"/>
        <v>1</v>
      </c>
    </row>
    <row r="114" spans="1:8" x14ac:dyDescent="0.2">
      <c r="A114" s="6">
        <v>64</v>
      </c>
      <c r="B114" s="6">
        <f t="shared" ref="B114:B177" si="23">A114/$I$3</f>
        <v>2.1041095890410957</v>
      </c>
      <c r="C114" s="3">
        <f>IF($E$2="Male",VLOOKUP(ROUNDDOWN(B114,0),'Boys WHO lb'!A:M,$I$6,FALSE),IF($E$2="Female",VLOOKUP(ROUNDDOWN(B114,0),'Girls WHO lb'!A:M,$I$6,FALSE),0))</f>
        <v>11.243575371435</v>
      </c>
      <c r="D114" s="3">
        <f>IF($E$2="Male",VLOOKUP(ROUNDUP(B114,0),'Boys WHO lb'!A:M,$I$6,FALSE),IF($E$2="Female",VLOOKUP(ROUNDUP(B114,0),'Girls WHO lb'!A:M,$I$6,FALSE),0))</f>
        <v>12.78681120673</v>
      </c>
      <c r="E114" s="3">
        <f t="shared" ref="E114:E177" si="24">C114+(MOD(B114,1)*(D114-C114))</f>
        <v>11.404241020041054</v>
      </c>
      <c r="F114" s="3">
        <f t="shared" ref="F114:F177" si="25">IF(B114&lt;=1,12,IF(B114&lt;=3,10,IF(B114&lt;=12,8,IF(B114&lt;=36,7))))</f>
        <v>10</v>
      </c>
      <c r="G114" s="2">
        <f t="shared" si="21"/>
        <v>1</v>
      </c>
      <c r="H114" s="3">
        <f t="shared" si="22"/>
        <v>1</v>
      </c>
    </row>
    <row r="115" spans="1:8" x14ac:dyDescent="0.2">
      <c r="A115" s="6">
        <v>65</v>
      </c>
      <c r="B115" s="6">
        <f t="shared" si="23"/>
        <v>2.1369863013698631</v>
      </c>
      <c r="C115" s="3">
        <f>IF($E$2="Male",VLOOKUP(ROUNDDOWN(B115,0),'Boys WHO lb'!A:M,$I$6,FALSE),IF($E$2="Female",VLOOKUP(ROUNDDOWN(B115,0),'Girls WHO lb'!A:M,$I$6,FALSE),0))</f>
        <v>11.243575371435</v>
      </c>
      <c r="D115" s="3">
        <f>IF($E$2="Male",VLOOKUP(ROUNDUP(B115,0),'Boys WHO lb'!A:M,$I$6,FALSE),IF($E$2="Female",VLOOKUP(ROUNDUP(B115,0),'Girls WHO lb'!A:M,$I$6,FALSE),0))</f>
        <v>12.78681120673</v>
      </c>
      <c r="E115" s="3">
        <f t="shared" si="24"/>
        <v>11.454977540653493</v>
      </c>
      <c r="F115" s="3">
        <f t="shared" si="25"/>
        <v>10</v>
      </c>
      <c r="G115" s="2">
        <f t="shared" ref="G115:G178" si="26">IF(E115&lt;=8,0,IF(E115&lt;=12,1,IF(E115&lt;=16,2,IF(E115&lt;=22,3,IF(E115&lt;=27,4,IF(E115&lt;=35,5,IF(E115&lt;=50,6,"")))))))</f>
        <v>1</v>
      </c>
      <c r="H115" s="3">
        <f t="shared" ref="H115:H178" si="27">IF(E115&lt;=10,0,IF(E115&lt;=15,1,IF(E115&lt;=18,2,IF(E115&lt;=28,3,IF(E115&lt;=37,4,IF(E115&lt;=50,6,""))))))</f>
        <v>1</v>
      </c>
    </row>
    <row r="116" spans="1:8" x14ac:dyDescent="0.2">
      <c r="A116" s="6">
        <v>66</v>
      </c>
      <c r="B116" s="6">
        <f t="shared" si="23"/>
        <v>2.1698630136986301</v>
      </c>
      <c r="C116" s="3">
        <f>IF($E$2="Male",VLOOKUP(ROUNDDOWN(B116,0),'Boys WHO lb'!A:M,$I$6,FALSE),IF($E$2="Female",VLOOKUP(ROUNDDOWN(B116,0),'Girls WHO lb'!A:M,$I$6,FALSE),0))</f>
        <v>11.243575371435</v>
      </c>
      <c r="D116" s="3">
        <f>IF($E$2="Male",VLOOKUP(ROUNDUP(B116,0),'Boys WHO lb'!A:M,$I$6,FALSE),IF($E$2="Female",VLOOKUP(ROUNDUP(B116,0),'Girls WHO lb'!A:M,$I$6,FALSE),0))</f>
        <v>12.78681120673</v>
      </c>
      <c r="E116" s="3">
        <f t="shared" si="24"/>
        <v>11.505714061265932</v>
      </c>
      <c r="F116" s="3">
        <f t="shared" si="25"/>
        <v>10</v>
      </c>
      <c r="G116" s="2">
        <f t="shared" si="26"/>
        <v>1</v>
      </c>
      <c r="H116" s="3">
        <f t="shared" si="27"/>
        <v>1</v>
      </c>
    </row>
    <row r="117" spans="1:8" x14ac:dyDescent="0.2">
      <c r="A117" s="6">
        <v>67</v>
      </c>
      <c r="B117" s="6">
        <f t="shared" si="23"/>
        <v>2.2027397260273971</v>
      </c>
      <c r="C117" s="3">
        <f>IF($E$2="Male",VLOOKUP(ROUNDDOWN(B117,0),'Boys WHO lb'!A:M,$I$6,FALSE),IF($E$2="Female",VLOOKUP(ROUNDDOWN(B117,0),'Girls WHO lb'!A:M,$I$6,FALSE),0))</f>
        <v>11.243575371435</v>
      </c>
      <c r="D117" s="3">
        <f>IF($E$2="Male",VLOOKUP(ROUNDUP(B117,0),'Boys WHO lb'!A:M,$I$6,FALSE),IF($E$2="Female",VLOOKUP(ROUNDUP(B117,0),'Girls WHO lb'!A:M,$I$6,FALSE),0))</f>
        <v>12.78681120673</v>
      </c>
      <c r="E117" s="3">
        <f t="shared" si="24"/>
        <v>11.556450581878369</v>
      </c>
      <c r="F117" s="3">
        <f t="shared" si="25"/>
        <v>10</v>
      </c>
      <c r="G117" s="2">
        <f t="shared" si="26"/>
        <v>1</v>
      </c>
      <c r="H117" s="3">
        <f t="shared" si="27"/>
        <v>1</v>
      </c>
    </row>
    <row r="118" spans="1:8" x14ac:dyDescent="0.2">
      <c r="A118" s="6">
        <v>68</v>
      </c>
      <c r="B118" s="6">
        <f t="shared" si="23"/>
        <v>2.2356164383561641</v>
      </c>
      <c r="C118" s="3">
        <f>IF($E$2="Male",VLOOKUP(ROUNDDOWN(B118,0),'Boys WHO lb'!A:M,$I$6,FALSE),IF($E$2="Female",VLOOKUP(ROUNDDOWN(B118,0),'Girls WHO lb'!A:M,$I$6,FALSE),0))</f>
        <v>11.243575371435</v>
      </c>
      <c r="D118" s="3">
        <f>IF($E$2="Male",VLOOKUP(ROUNDUP(B118,0),'Boys WHO lb'!A:M,$I$6,FALSE),IF($E$2="Female",VLOOKUP(ROUNDUP(B118,0),'Girls WHO lb'!A:M,$I$6,FALSE),0))</f>
        <v>12.78681120673</v>
      </c>
      <c r="E118" s="3">
        <f t="shared" si="24"/>
        <v>11.607187102490808</v>
      </c>
      <c r="F118" s="3">
        <f t="shared" si="25"/>
        <v>10</v>
      </c>
      <c r="G118" s="2">
        <f t="shared" si="26"/>
        <v>1</v>
      </c>
      <c r="H118" s="3">
        <f t="shared" si="27"/>
        <v>1</v>
      </c>
    </row>
    <row r="119" spans="1:8" x14ac:dyDescent="0.2">
      <c r="A119" s="6">
        <v>69</v>
      </c>
      <c r="B119" s="6">
        <f t="shared" si="23"/>
        <v>2.2684931506849315</v>
      </c>
      <c r="C119" s="3">
        <f>IF($E$2="Male",VLOOKUP(ROUNDDOWN(B119,0),'Boys WHO lb'!A:M,$I$6,FALSE),IF($E$2="Female",VLOOKUP(ROUNDDOWN(B119,0),'Girls WHO lb'!A:M,$I$6,FALSE),0))</f>
        <v>11.243575371435</v>
      </c>
      <c r="D119" s="3">
        <f>IF($E$2="Male",VLOOKUP(ROUNDUP(B119,0),'Boys WHO lb'!A:M,$I$6,FALSE),IF($E$2="Female",VLOOKUP(ROUNDUP(B119,0),'Girls WHO lb'!A:M,$I$6,FALSE),0))</f>
        <v>12.78681120673</v>
      </c>
      <c r="E119" s="3">
        <f t="shared" si="24"/>
        <v>11.657923623103247</v>
      </c>
      <c r="F119" s="3">
        <f t="shared" si="25"/>
        <v>10</v>
      </c>
      <c r="G119" s="2">
        <f t="shared" si="26"/>
        <v>1</v>
      </c>
      <c r="H119" s="3">
        <f t="shared" si="27"/>
        <v>1</v>
      </c>
    </row>
    <row r="120" spans="1:8" x14ac:dyDescent="0.2">
      <c r="A120" s="6">
        <v>70</v>
      </c>
      <c r="B120" s="6">
        <f t="shared" si="23"/>
        <v>2.3013698630136985</v>
      </c>
      <c r="C120" s="3">
        <f>IF($E$2="Male",VLOOKUP(ROUNDDOWN(B120,0),'Boys WHO lb'!A:M,$I$6,FALSE),IF($E$2="Female",VLOOKUP(ROUNDDOWN(B120,0),'Girls WHO lb'!A:M,$I$6,FALSE),0))</f>
        <v>11.243575371435</v>
      </c>
      <c r="D120" s="3">
        <f>IF($E$2="Male",VLOOKUP(ROUNDUP(B120,0),'Boys WHO lb'!A:M,$I$6,FALSE),IF($E$2="Female",VLOOKUP(ROUNDUP(B120,0),'Girls WHO lb'!A:M,$I$6,FALSE),0))</f>
        <v>12.78681120673</v>
      </c>
      <c r="E120" s="3">
        <f t="shared" si="24"/>
        <v>11.708660143715685</v>
      </c>
      <c r="F120" s="3">
        <f t="shared" si="25"/>
        <v>10</v>
      </c>
      <c r="G120" s="2">
        <f t="shared" si="26"/>
        <v>1</v>
      </c>
      <c r="H120" s="3">
        <f t="shared" si="27"/>
        <v>1</v>
      </c>
    </row>
    <row r="121" spans="1:8" x14ac:dyDescent="0.2">
      <c r="A121" s="6">
        <v>71</v>
      </c>
      <c r="B121" s="6">
        <f t="shared" si="23"/>
        <v>2.3342465753424655</v>
      </c>
      <c r="C121" s="3">
        <f>IF($E$2="Male",VLOOKUP(ROUNDDOWN(B121,0),'Boys WHO lb'!A:M,$I$6,FALSE),IF($E$2="Female",VLOOKUP(ROUNDDOWN(B121,0),'Girls WHO lb'!A:M,$I$6,FALSE),0))</f>
        <v>11.243575371435</v>
      </c>
      <c r="D121" s="3">
        <f>IF($E$2="Male",VLOOKUP(ROUNDUP(B121,0),'Boys WHO lb'!A:M,$I$6,FALSE),IF($E$2="Female",VLOOKUP(ROUNDUP(B121,0),'Girls WHO lb'!A:M,$I$6,FALSE),0))</f>
        <v>12.78681120673</v>
      </c>
      <c r="E121" s="3">
        <f t="shared" si="24"/>
        <v>11.759396664328124</v>
      </c>
      <c r="F121" s="3">
        <f t="shared" si="25"/>
        <v>10</v>
      </c>
      <c r="G121" s="2">
        <f t="shared" si="26"/>
        <v>1</v>
      </c>
      <c r="H121" s="3">
        <f t="shared" si="27"/>
        <v>1</v>
      </c>
    </row>
    <row r="122" spans="1:8" x14ac:dyDescent="0.2">
      <c r="A122" s="6">
        <v>72</v>
      </c>
      <c r="B122" s="6">
        <f t="shared" si="23"/>
        <v>2.3671232876712329</v>
      </c>
      <c r="C122" s="3">
        <f>IF($E$2="Male",VLOOKUP(ROUNDDOWN(B122,0),'Boys WHO lb'!A:M,$I$6,FALSE),IF($E$2="Female",VLOOKUP(ROUNDDOWN(B122,0),'Girls WHO lb'!A:M,$I$6,FALSE),0))</f>
        <v>11.243575371435</v>
      </c>
      <c r="D122" s="3">
        <f>IF($E$2="Male",VLOOKUP(ROUNDUP(B122,0),'Boys WHO lb'!A:M,$I$6,FALSE),IF($E$2="Female",VLOOKUP(ROUNDUP(B122,0),'Girls WHO lb'!A:M,$I$6,FALSE),0))</f>
        <v>12.78681120673</v>
      </c>
      <c r="E122" s="3">
        <f t="shared" si="24"/>
        <v>11.810133184940561</v>
      </c>
      <c r="F122" s="3">
        <f t="shared" si="25"/>
        <v>10</v>
      </c>
      <c r="G122" s="2">
        <f t="shared" si="26"/>
        <v>1</v>
      </c>
      <c r="H122" s="3">
        <f t="shared" si="27"/>
        <v>1</v>
      </c>
    </row>
    <row r="123" spans="1:8" x14ac:dyDescent="0.2">
      <c r="A123" s="6">
        <v>73</v>
      </c>
      <c r="B123" s="6">
        <f t="shared" si="23"/>
        <v>2.4</v>
      </c>
      <c r="C123" s="3">
        <f>IF($E$2="Male",VLOOKUP(ROUNDDOWN(B123,0),'Boys WHO lb'!A:M,$I$6,FALSE),IF($E$2="Female",VLOOKUP(ROUNDDOWN(B123,0),'Girls WHO lb'!A:M,$I$6,FALSE),0))</f>
        <v>11.243575371435</v>
      </c>
      <c r="D123" s="3">
        <f>IF($E$2="Male",VLOOKUP(ROUNDUP(B123,0),'Boys WHO lb'!A:M,$I$6,FALSE),IF($E$2="Female",VLOOKUP(ROUNDUP(B123,0),'Girls WHO lb'!A:M,$I$6,FALSE),0))</f>
        <v>12.78681120673</v>
      </c>
      <c r="E123" s="3">
        <f t="shared" si="24"/>
        <v>11.860869705553</v>
      </c>
      <c r="F123" s="3">
        <f t="shared" si="25"/>
        <v>10</v>
      </c>
      <c r="G123" s="2">
        <f t="shared" si="26"/>
        <v>1</v>
      </c>
      <c r="H123" s="3">
        <f t="shared" si="27"/>
        <v>1</v>
      </c>
    </row>
    <row r="124" spans="1:8" x14ac:dyDescent="0.2">
      <c r="A124" s="6">
        <v>74</v>
      </c>
      <c r="B124" s="6">
        <f t="shared" si="23"/>
        <v>2.4328767123287669</v>
      </c>
      <c r="C124" s="3">
        <f>IF($E$2="Male",VLOOKUP(ROUNDDOWN(B124,0),'Boys WHO lb'!A:M,$I$6,FALSE),IF($E$2="Female",VLOOKUP(ROUNDDOWN(B124,0),'Girls WHO lb'!A:M,$I$6,FALSE),0))</f>
        <v>11.243575371435</v>
      </c>
      <c r="D124" s="3">
        <f>IF($E$2="Male",VLOOKUP(ROUNDUP(B124,0),'Boys WHO lb'!A:M,$I$6,FALSE),IF($E$2="Female",VLOOKUP(ROUNDUP(B124,0),'Girls WHO lb'!A:M,$I$6,FALSE),0))</f>
        <v>12.78681120673</v>
      </c>
      <c r="E124" s="3">
        <f t="shared" si="24"/>
        <v>11.911606226165437</v>
      </c>
      <c r="F124" s="3">
        <f t="shared" si="25"/>
        <v>10</v>
      </c>
      <c r="G124" s="2">
        <f t="shared" si="26"/>
        <v>1</v>
      </c>
      <c r="H124" s="3">
        <f t="shared" si="27"/>
        <v>1</v>
      </c>
    </row>
    <row r="125" spans="1:8" x14ac:dyDescent="0.2">
      <c r="A125" s="6">
        <v>75</v>
      </c>
      <c r="B125" s="6">
        <f t="shared" si="23"/>
        <v>2.4657534246575343</v>
      </c>
      <c r="C125" s="3">
        <f>IF($E$2="Male",VLOOKUP(ROUNDDOWN(B125,0),'Boys WHO lb'!A:M,$I$6,FALSE),IF($E$2="Female",VLOOKUP(ROUNDDOWN(B125,0),'Girls WHO lb'!A:M,$I$6,FALSE),0))</f>
        <v>11.243575371435</v>
      </c>
      <c r="D125" s="3">
        <f>IF($E$2="Male",VLOOKUP(ROUNDUP(B125,0),'Boys WHO lb'!A:M,$I$6,FALSE),IF($E$2="Female",VLOOKUP(ROUNDUP(B125,0),'Girls WHO lb'!A:M,$I$6,FALSE),0))</f>
        <v>12.78681120673</v>
      </c>
      <c r="E125" s="3">
        <f t="shared" si="24"/>
        <v>11.962342746777876</v>
      </c>
      <c r="F125" s="3">
        <f t="shared" si="25"/>
        <v>10</v>
      </c>
      <c r="G125" s="2">
        <f t="shared" si="26"/>
        <v>1</v>
      </c>
      <c r="H125" s="3">
        <f t="shared" si="27"/>
        <v>1</v>
      </c>
    </row>
    <row r="126" spans="1:8" x14ac:dyDescent="0.2">
      <c r="A126" s="6">
        <v>76</v>
      </c>
      <c r="B126" s="6">
        <f t="shared" si="23"/>
        <v>2.4986301369863013</v>
      </c>
      <c r="C126" s="3">
        <f>IF($E$2="Male",VLOOKUP(ROUNDDOWN(B126,0),'Boys WHO lb'!A:M,$I$6,FALSE),IF($E$2="Female",VLOOKUP(ROUNDDOWN(B126,0),'Girls WHO lb'!A:M,$I$6,FALSE),0))</f>
        <v>11.243575371435</v>
      </c>
      <c r="D126" s="3">
        <f>IF($E$2="Male",VLOOKUP(ROUNDUP(B126,0),'Boys WHO lb'!A:M,$I$6,FALSE),IF($E$2="Female",VLOOKUP(ROUNDUP(B126,0),'Girls WHO lb'!A:M,$I$6,FALSE),0))</f>
        <v>12.78681120673</v>
      </c>
      <c r="E126" s="3">
        <f t="shared" si="24"/>
        <v>12.013079267390316</v>
      </c>
      <c r="F126" s="3">
        <f t="shared" si="25"/>
        <v>10</v>
      </c>
      <c r="G126" s="2">
        <f t="shared" si="26"/>
        <v>2</v>
      </c>
      <c r="H126" s="3">
        <f t="shared" si="27"/>
        <v>1</v>
      </c>
    </row>
    <row r="127" spans="1:8" x14ac:dyDescent="0.2">
      <c r="A127" s="6">
        <v>77</v>
      </c>
      <c r="B127" s="6">
        <f t="shared" si="23"/>
        <v>2.5315068493150683</v>
      </c>
      <c r="C127" s="3">
        <f>IF($E$2="Male",VLOOKUP(ROUNDDOWN(B127,0),'Boys WHO lb'!A:M,$I$6,FALSE),IF($E$2="Female",VLOOKUP(ROUNDDOWN(B127,0),'Girls WHO lb'!A:M,$I$6,FALSE),0))</f>
        <v>11.243575371435</v>
      </c>
      <c r="D127" s="3">
        <f>IF($E$2="Male",VLOOKUP(ROUNDUP(B127,0),'Boys WHO lb'!A:M,$I$6,FALSE),IF($E$2="Female",VLOOKUP(ROUNDUP(B127,0),'Girls WHO lb'!A:M,$I$6,FALSE),0))</f>
        <v>12.78681120673</v>
      </c>
      <c r="E127" s="3">
        <f t="shared" si="24"/>
        <v>12.063815788002753</v>
      </c>
      <c r="F127" s="3">
        <f t="shared" si="25"/>
        <v>10</v>
      </c>
      <c r="G127" s="2">
        <f t="shared" si="26"/>
        <v>2</v>
      </c>
      <c r="H127" s="3">
        <f t="shared" si="27"/>
        <v>1</v>
      </c>
    </row>
    <row r="128" spans="1:8" x14ac:dyDescent="0.2">
      <c r="A128" s="6">
        <v>78</v>
      </c>
      <c r="B128" s="6">
        <f t="shared" si="23"/>
        <v>2.5643835616438353</v>
      </c>
      <c r="C128" s="3">
        <f>IF($E$2="Male",VLOOKUP(ROUNDDOWN(B128,0),'Boys WHO lb'!A:M,$I$6,FALSE),IF($E$2="Female",VLOOKUP(ROUNDDOWN(B128,0),'Girls WHO lb'!A:M,$I$6,FALSE),0))</f>
        <v>11.243575371435</v>
      </c>
      <c r="D128" s="3">
        <f>IF($E$2="Male",VLOOKUP(ROUNDUP(B128,0),'Boys WHO lb'!A:M,$I$6,FALSE),IF($E$2="Female",VLOOKUP(ROUNDUP(B128,0),'Girls WHO lb'!A:M,$I$6,FALSE),0))</f>
        <v>12.78681120673</v>
      </c>
      <c r="E128" s="3">
        <f t="shared" si="24"/>
        <v>12.114552308615192</v>
      </c>
      <c r="F128" s="3">
        <f t="shared" si="25"/>
        <v>10</v>
      </c>
      <c r="G128" s="2">
        <f t="shared" si="26"/>
        <v>2</v>
      </c>
      <c r="H128" s="3">
        <f t="shared" si="27"/>
        <v>1</v>
      </c>
    </row>
    <row r="129" spans="1:8" x14ac:dyDescent="0.2">
      <c r="A129" s="6">
        <v>79</v>
      </c>
      <c r="B129" s="6">
        <f t="shared" si="23"/>
        <v>2.5972602739726027</v>
      </c>
      <c r="C129" s="3">
        <f>IF($E$2="Male",VLOOKUP(ROUNDDOWN(B129,0),'Boys WHO lb'!A:M,$I$6,FALSE),IF($E$2="Female",VLOOKUP(ROUNDDOWN(B129,0),'Girls WHO lb'!A:M,$I$6,FALSE),0))</f>
        <v>11.243575371435</v>
      </c>
      <c r="D129" s="3">
        <f>IF($E$2="Male",VLOOKUP(ROUNDUP(B129,0),'Boys WHO lb'!A:M,$I$6,FALSE),IF($E$2="Female",VLOOKUP(ROUNDUP(B129,0),'Girls WHO lb'!A:M,$I$6,FALSE),0))</f>
        <v>12.78681120673</v>
      </c>
      <c r="E129" s="3">
        <f t="shared" si="24"/>
        <v>12.165288829227631</v>
      </c>
      <c r="F129" s="3">
        <f t="shared" si="25"/>
        <v>10</v>
      </c>
      <c r="G129" s="2">
        <f t="shared" si="26"/>
        <v>2</v>
      </c>
      <c r="H129" s="3">
        <f t="shared" si="27"/>
        <v>1</v>
      </c>
    </row>
    <row r="130" spans="1:8" x14ac:dyDescent="0.2">
      <c r="A130" s="6">
        <v>80</v>
      </c>
      <c r="B130" s="6">
        <f t="shared" si="23"/>
        <v>2.6301369863013697</v>
      </c>
      <c r="C130" s="3">
        <f>IF($E$2="Male",VLOOKUP(ROUNDDOWN(B130,0),'Boys WHO lb'!A:M,$I$6,FALSE),IF($E$2="Female",VLOOKUP(ROUNDDOWN(B130,0),'Girls WHO lb'!A:M,$I$6,FALSE),0))</f>
        <v>11.243575371435</v>
      </c>
      <c r="D130" s="3">
        <f>IF($E$2="Male",VLOOKUP(ROUNDUP(B130,0),'Boys WHO lb'!A:M,$I$6,FALSE),IF($E$2="Female",VLOOKUP(ROUNDUP(B130,0),'Girls WHO lb'!A:M,$I$6,FALSE),0))</f>
        <v>12.78681120673</v>
      </c>
      <c r="E130" s="3">
        <f t="shared" si="24"/>
        <v>12.216025349840068</v>
      </c>
      <c r="F130" s="3">
        <f t="shared" si="25"/>
        <v>10</v>
      </c>
      <c r="G130" s="2">
        <f t="shared" si="26"/>
        <v>2</v>
      </c>
      <c r="H130" s="3">
        <f t="shared" si="27"/>
        <v>1</v>
      </c>
    </row>
    <row r="131" spans="1:8" x14ac:dyDescent="0.2">
      <c r="A131" s="6">
        <v>81</v>
      </c>
      <c r="B131" s="6">
        <f t="shared" si="23"/>
        <v>2.6630136986301367</v>
      </c>
      <c r="C131" s="3">
        <f>IF($E$2="Male",VLOOKUP(ROUNDDOWN(B131,0),'Boys WHO lb'!A:M,$I$6,FALSE),IF($E$2="Female",VLOOKUP(ROUNDDOWN(B131,0),'Girls WHO lb'!A:M,$I$6,FALSE),0))</f>
        <v>11.243575371435</v>
      </c>
      <c r="D131" s="3">
        <f>IF($E$2="Male",VLOOKUP(ROUNDUP(B131,0),'Boys WHO lb'!A:M,$I$6,FALSE),IF($E$2="Female",VLOOKUP(ROUNDUP(B131,0),'Girls WHO lb'!A:M,$I$6,FALSE),0))</f>
        <v>12.78681120673</v>
      </c>
      <c r="E131" s="3">
        <f t="shared" si="24"/>
        <v>12.266761870452507</v>
      </c>
      <c r="F131" s="3">
        <f t="shared" si="25"/>
        <v>10</v>
      </c>
      <c r="G131" s="2">
        <f t="shared" si="26"/>
        <v>2</v>
      </c>
      <c r="H131" s="3">
        <f t="shared" si="27"/>
        <v>1</v>
      </c>
    </row>
    <row r="132" spans="1:8" x14ac:dyDescent="0.2">
      <c r="A132" s="6">
        <v>82</v>
      </c>
      <c r="B132" s="6">
        <f t="shared" si="23"/>
        <v>2.6958904109589041</v>
      </c>
      <c r="C132" s="3">
        <f>IF($E$2="Male",VLOOKUP(ROUNDDOWN(B132,0),'Boys WHO lb'!A:M,$I$6,FALSE),IF($E$2="Female",VLOOKUP(ROUNDDOWN(B132,0),'Girls WHO lb'!A:M,$I$6,FALSE),0))</f>
        <v>11.243575371435</v>
      </c>
      <c r="D132" s="3">
        <f>IF($E$2="Male",VLOOKUP(ROUNDUP(B132,0),'Boys WHO lb'!A:M,$I$6,FALSE),IF($E$2="Female",VLOOKUP(ROUNDUP(B132,0),'Girls WHO lb'!A:M,$I$6,FALSE),0))</f>
        <v>12.78681120673</v>
      </c>
      <c r="E132" s="3">
        <f t="shared" si="24"/>
        <v>12.317498391064946</v>
      </c>
      <c r="F132" s="3">
        <f t="shared" si="25"/>
        <v>10</v>
      </c>
      <c r="G132" s="2">
        <f t="shared" si="26"/>
        <v>2</v>
      </c>
      <c r="H132" s="3">
        <f t="shared" si="27"/>
        <v>1</v>
      </c>
    </row>
    <row r="133" spans="1:8" x14ac:dyDescent="0.2">
      <c r="A133" s="6">
        <v>83</v>
      </c>
      <c r="B133" s="6">
        <f t="shared" si="23"/>
        <v>2.7287671232876711</v>
      </c>
      <c r="C133" s="3">
        <f>IF($E$2="Male",VLOOKUP(ROUNDDOWN(B133,0),'Boys WHO lb'!A:M,$I$6,FALSE),IF($E$2="Female",VLOOKUP(ROUNDDOWN(B133,0),'Girls WHO lb'!A:M,$I$6,FALSE),0))</f>
        <v>11.243575371435</v>
      </c>
      <c r="D133" s="3">
        <f>IF($E$2="Male",VLOOKUP(ROUNDUP(B133,0),'Boys WHO lb'!A:M,$I$6,FALSE),IF($E$2="Female",VLOOKUP(ROUNDUP(B133,0),'Girls WHO lb'!A:M,$I$6,FALSE),0))</f>
        <v>12.78681120673</v>
      </c>
      <c r="E133" s="3">
        <f t="shared" si="24"/>
        <v>12.368234911677384</v>
      </c>
      <c r="F133" s="3">
        <f t="shared" si="25"/>
        <v>10</v>
      </c>
      <c r="G133" s="2">
        <f t="shared" si="26"/>
        <v>2</v>
      </c>
      <c r="H133" s="3">
        <f t="shared" si="27"/>
        <v>1</v>
      </c>
    </row>
    <row r="134" spans="1:8" x14ac:dyDescent="0.2">
      <c r="A134" s="6">
        <v>84</v>
      </c>
      <c r="B134" s="6">
        <f t="shared" si="23"/>
        <v>2.7616438356164381</v>
      </c>
      <c r="C134" s="3">
        <f>IF($E$2="Male",VLOOKUP(ROUNDDOWN(B134,0),'Boys WHO lb'!A:M,$I$6,FALSE),IF($E$2="Female",VLOOKUP(ROUNDDOWN(B134,0),'Girls WHO lb'!A:M,$I$6,FALSE),0))</f>
        <v>11.243575371435</v>
      </c>
      <c r="D134" s="3">
        <f>IF($E$2="Male",VLOOKUP(ROUNDUP(B134,0),'Boys WHO lb'!A:M,$I$6,FALSE),IF($E$2="Female",VLOOKUP(ROUNDUP(B134,0),'Girls WHO lb'!A:M,$I$6,FALSE),0))</f>
        <v>12.78681120673</v>
      </c>
      <c r="E134" s="3">
        <f t="shared" si="24"/>
        <v>12.418971432289823</v>
      </c>
      <c r="F134" s="3">
        <f t="shared" si="25"/>
        <v>10</v>
      </c>
      <c r="G134" s="2">
        <f t="shared" si="26"/>
        <v>2</v>
      </c>
      <c r="H134" s="3">
        <f t="shared" si="27"/>
        <v>1</v>
      </c>
    </row>
    <row r="135" spans="1:8" x14ac:dyDescent="0.2">
      <c r="A135" s="6">
        <v>85</v>
      </c>
      <c r="B135" s="6">
        <f t="shared" si="23"/>
        <v>2.7945205479452055</v>
      </c>
      <c r="C135" s="3">
        <f>IF($E$2="Male",VLOOKUP(ROUNDDOWN(B135,0),'Boys WHO lb'!A:M,$I$6,FALSE),IF($E$2="Female",VLOOKUP(ROUNDDOWN(B135,0),'Girls WHO lb'!A:M,$I$6,FALSE),0))</f>
        <v>11.243575371435</v>
      </c>
      <c r="D135" s="3">
        <f>IF($E$2="Male",VLOOKUP(ROUNDUP(B135,0),'Boys WHO lb'!A:M,$I$6,FALSE),IF($E$2="Female",VLOOKUP(ROUNDUP(B135,0),'Girls WHO lb'!A:M,$I$6,FALSE),0))</f>
        <v>12.78681120673</v>
      </c>
      <c r="E135" s="3">
        <f t="shared" si="24"/>
        <v>12.469707952902262</v>
      </c>
      <c r="F135" s="3">
        <f t="shared" si="25"/>
        <v>10</v>
      </c>
      <c r="G135" s="2">
        <f t="shared" si="26"/>
        <v>2</v>
      </c>
      <c r="H135" s="3">
        <f t="shared" si="27"/>
        <v>1</v>
      </c>
    </row>
    <row r="136" spans="1:8" x14ac:dyDescent="0.2">
      <c r="A136" s="6">
        <v>86</v>
      </c>
      <c r="B136" s="6">
        <f t="shared" si="23"/>
        <v>2.8273972602739725</v>
      </c>
      <c r="C136" s="3">
        <f>IF($E$2="Male",VLOOKUP(ROUNDDOWN(B136,0),'Boys WHO lb'!A:M,$I$6,FALSE),IF($E$2="Female",VLOOKUP(ROUNDDOWN(B136,0),'Girls WHO lb'!A:M,$I$6,FALSE),0))</f>
        <v>11.243575371435</v>
      </c>
      <c r="D136" s="3">
        <f>IF($E$2="Male",VLOOKUP(ROUNDUP(B136,0),'Boys WHO lb'!A:M,$I$6,FALSE),IF($E$2="Female",VLOOKUP(ROUNDUP(B136,0),'Girls WHO lb'!A:M,$I$6,FALSE),0))</f>
        <v>12.78681120673</v>
      </c>
      <c r="E136" s="3">
        <f t="shared" si="24"/>
        <v>12.520444473514699</v>
      </c>
      <c r="F136" s="3">
        <f t="shared" si="25"/>
        <v>10</v>
      </c>
      <c r="G136" s="2">
        <f t="shared" si="26"/>
        <v>2</v>
      </c>
      <c r="H136" s="3">
        <f t="shared" si="27"/>
        <v>1</v>
      </c>
    </row>
    <row r="137" spans="1:8" x14ac:dyDescent="0.2">
      <c r="A137" s="6">
        <v>87</v>
      </c>
      <c r="B137" s="6">
        <f t="shared" si="23"/>
        <v>2.8602739726027395</v>
      </c>
      <c r="C137" s="3">
        <f>IF($E$2="Male",VLOOKUP(ROUNDDOWN(B137,0),'Boys WHO lb'!A:M,$I$6,FALSE),IF($E$2="Female",VLOOKUP(ROUNDDOWN(B137,0),'Girls WHO lb'!A:M,$I$6,FALSE),0))</f>
        <v>11.243575371435</v>
      </c>
      <c r="D137" s="3">
        <f>IF($E$2="Male",VLOOKUP(ROUNDUP(B137,0),'Boys WHO lb'!A:M,$I$6,FALSE),IF($E$2="Female",VLOOKUP(ROUNDUP(B137,0),'Girls WHO lb'!A:M,$I$6,FALSE),0))</f>
        <v>12.78681120673</v>
      </c>
      <c r="E137" s="3">
        <f t="shared" si="24"/>
        <v>12.571180994127136</v>
      </c>
      <c r="F137" s="3">
        <f t="shared" si="25"/>
        <v>10</v>
      </c>
      <c r="G137" s="2">
        <f t="shared" si="26"/>
        <v>2</v>
      </c>
      <c r="H137" s="3">
        <f t="shared" si="27"/>
        <v>1</v>
      </c>
    </row>
    <row r="138" spans="1:8" x14ac:dyDescent="0.2">
      <c r="A138" s="6">
        <v>88</v>
      </c>
      <c r="B138" s="6">
        <f t="shared" si="23"/>
        <v>2.893150684931507</v>
      </c>
      <c r="C138" s="3">
        <f>IF($E$2="Male",VLOOKUP(ROUNDDOWN(B138,0),'Boys WHO lb'!A:M,$I$6,FALSE),IF($E$2="Female",VLOOKUP(ROUNDDOWN(B138,0),'Girls WHO lb'!A:M,$I$6,FALSE),0))</f>
        <v>11.243575371435</v>
      </c>
      <c r="D138" s="3">
        <f>IF($E$2="Male",VLOOKUP(ROUNDUP(B138,0),'Boys WHO lb'!A:M,$I$6,FALSE),IF($E$2="Female",VLOOKUP(ROUNDUP(B138,0),'Girls WHO lb'!A:M,$I$6,FALSE),0))</f>
        <v>12.78681120673</v>
      </c>
      <c r="E138" s="3">
        <f t="shared" si="24"/>
        <v>12.621917514739575</v>
      </c>
      <c r="F138" s="3">
        <f t="shared" si="25"/>
        <v>10</v>
      </c>
      <c r="G138" s="2">
        <f t="shared" si="26"/>
        <v>2</v>
      </c>
      <c r="H138" s="3">
        <f t="shared" si="27"/>
        <v>1</v>
      </c>
    </row>
    <row r="139" spans="1:8" x14ac:dyDescent="0.2">
      <c r="A139" s="6">
        <v>89</v>
      </c>
      <c r="B139" s="6">
        <f t="shared" si="23"/>
        <v>2.9260273972602739</v>
      </c>
      <c r="C139" s="3">
        <f>IF($E$2="Male",VLOOKUP(ROUNDDOWN(B139,0),'Boys WHO lb'!A:M,$I$6,FALSE),IF($E$2="Female",VLOOKUP(ROUNDDOWN(B139,0),'Girls WHO lb'!A:M,$I$6,FALSE),0))</f>
        <v>11.243575371435</v>
      </c>
      <c r="D139" s="3">
        <f>IF($E$2="Male",VLOOKUP(ROUNDUP(B139,0),'Boys WHO lb'!A:M,$I$6,FALSE),IF($E$2="Female",VLOOKUP(ROUNDUP(B139,0),'Girls WHO lb'!A:M,$I$6,FALSE),0))</f>
        <v>12.78681120673</v>
      </c>
      <c r="E139" s="3">
        <f t="shared" si="24"/>
        <v>12.672654035352014</v>
      </c>
      <c r="F139" s="3">
        <f t="shared" si="25"/>
        <v>10</v>
      </c>
      <c r="G139" s="2">
        <f t="shared" si="26"/>
        <v>2</v>
      </c>
      <c r="H139" s="3">
        <f t="shared" si="27"/>
        <v>1</v>
      </c>
    </row>
    <row r="140" spans="1:8" x14ac:dyDescent="0.2">
      <c r="A140" s="6">
        <v>90</v>
      </c>
      <c r="B140" s="6">
        <f t="shared" si="23"/>
        <v>2.9589041095890409</v>
      </c>
      <c r="C140" s="3">
        <f>IF($E$2="Male",VLOOKUP(ROUNDDOWN(B140,0),'Boys WHO lb'!A:M,$I$6,FALSE),IF($E$2="Female",VLOOKUP(ROUNDDOWN(B140,0),'Girls WHO lb'!A:M,$I$6,FALSE),0))</f>
        <v>11.243575371435</v>
      </c>
      <c r="D140" s="3">
        <f>IF($E$2="Male",VLOOKUP(ROUNDUP(B140,0),'Boys WHO lb'!A:M,$I$6,FALSE),IF($E$2="Female",VLOOKUP(ROUNDUP(B140,0),'Girls WHO lb'!A:M,$I$6,FALSE),0))</f>
        <v>12.78681120673</v>
      </c>
      <c r="E140" s="3">
        <f t="shared" si="24"/>
        <v>12.723390555964452</v>
      </c>
      <c r="F140" s="3">
        <f t="shared" si="25"/>
        <v>10</v>
      </c>
      <c r="G140" s="2">
        <f t="shared" si="26"/>
        <v>2</v>
      </c>
      <c r="H140" s="3">
        <f t="shared" si="27"/>
        <v>1</v>
      </c>
    </row>
    <row r="141" spans="1:8" x14ac:dyDescent="0.2">
      <c r="A141" s="6">
        <v>91</v>
      </c>
      <c r="B141" s="6">
        <f t="shared" si="23"/>
        <v>2.9917808219178079</v>
      </c>
      <c r="C141" s="3">
        <f>IF($E$2="Male",VLOOKUP(ROUNDDOWN(B141,0),'Boys WHO lb'!A:M,$I$6,FALSE),IF($E$2="Female",VLOOKUP(ROUNDDOWN(B141,0),'Girls WHO lb'!A:M,$I$6,FALSE),0))</f>
        <v>11.243575371435</v>
      </c>
      <c r="D141" s="3">
        <f>IF($E$2="Male",VLOOKUP(ROUNDUP(B141,0),'Boys WHO lb'!A:M,$I$6,FALSE),IF($E$2="Female",VLOOKUP(ROUNDUP(B141,0),'Girls WHO lb'!A:M,$I$6,FALSE),0))</f>
        <v>12.78681120673</v>
      </c>
      <c r="E141" s="3">
        <f t="shared" si="24"/>
        <v>12.774127076576891</v>
      </c>
      <c r="F141" s="3">
        <f t="shared" si="25"/>
        <v>10</v>
      </c>
      <c r="G141" s="2">
        <f t="shared" si="26"/>
        <v>2</v>
      </c>
      <c r="H141" s="3">
        <f t="shared" si="27"/>
        <v>1</v>
      </c>
    </row>
    <row r="142" spans="1:8" x14ac:dyDescent="0.2">
      <c r="A142" s="6">
        <v>92</v>
      </c>
      <c r="B142" s="6">
        <f t="shared" si="23"/>
        <v>3.0246575342465754</v>
      </c>
      <c r="C142" s="3">
        <f>IF($E$2="Male",VLOOKUP(ROUNDDOWN(B142,0),'Boys WHO lb'!A:M,$I$6,FALSE),IF($E$2="Female",VLOOKUP(ROUNDDOWN(B142,0),'Girls WHO lb'!A:M,$I$6,FALSE),0))</f>
        <v>12.78681120673</v>
      </c>
      <c r="D142" s="3">
        <f>IF($E$2="Male",VLOOKUP(ROUNDUP(B142,0),'Boys WHO lb'!A:M,$I$6,FALSE),IF($E$2="Female",VLOOKUP(ROUNDUP(B142,0),'Girls WHO lb'!A:M,$I$6,FALSE),0))</f>
        <v>14.10958477984</v>
      </c>
      <c r="E142" s="3">
        <f t="shared" si="24"/>
        <v>12.819427541409425</v>
      </c>
      <c r="F142" s="3">
        <f t="shared" si="25"/>
        <v>8</v>
      </c>
      <c r="G142" s="2">
        <f t="shared" si="26"/>
        <v>2</v>
      </c>
      <c r="H142" s="3">
        <f t="shared" si="27"/>
        <v>1</v>
      </c>
    </row>
    <row r="143" spans="1:8" x14ac:dyDescent="0.2">
      <c r="A143" s="6">
        <v>93</v>
      </c>
      <c r="B143" s="6">
        <f t="shared" si="23"/>
        <v>3.0575342465753423</v>
      </c>
      <c r="C143" s="3">
        <f>IF($E$2="Male",VLOOKUP(ROUNDDOWN(B143,0),'Boys WHO lb'!A:M,$I$6,FALSE),IF($E$2="Female",VLOOKUP(ROUNDDOWN(B143,0),'Girls WHO lb'!A:M,$I$6,FALSE),0))</f>
        <v>12.78681120673</v>
      </c>
      <c r="D143" s="3">
        <f>IF($E$2="Male",VLOOKUP(ROUNDUP(B143,0),'Boys WHO lb'!A:M,$I$6,FALSE),IF($E$2="Female",VLOOKUP(ROUNDUP(B143,0),'Girls WHO lb'!A:M,$I$6,FALSE),0))</f>
        <v>14.10958477984</v>
      </c>
      <c r="E143" s="3">
        <f t="shared" si="24"/>
        <v>12.862915987648657</v>
      </c>
      <c r="F143" s="3">
        <f t="shared" si="25"/>
        <v>8</v>
      </c>
      <c r="G143" s="2">
        <f t="shared" si="26"/>
        <v>2</v>
      </c>
      <c r="H143" s="3">
        <f t="shared" si="27"/>
        <v>1</v>
      </c>
    </row>
    <row r="144" spans="1:8" x14ac:dyDescent="0.2">
      <c r="A144" s="6">
        <v>94</v>
      </c>
      <c r="B144" s="6">
        <f t="shared" si="23"/>
        <v>3.0904109589041093</v>
      </c>
      <c r="C144" s="3">
        <f>IF($E$2="Male",VLOOKUP(ROUNDDOWN(B144,0),'Boys WHO lb'!A:M,$I$6,FALSE),IF($E$2="Female",VLOOKUP(ROUNDDOWN(B144,0),'Girls WHO lb'!A:M,$I$6,FALSE),0))</f>
        <v>12.78681120673</v>
      </c>
      <c r="D144" s="3">
        <f>IF($E$2="Male",VLOOKUP(ROUNDUP(B144,0),'Boys WHO lb'!A:M,$I$6,FALSE),IF($E$2="Female",VLOOKUP(ROUNDUP(B144,0),'Girls WHO lb'!A:M,$I$6,FALSE),0))</f>
        <v>14.10958477984</v>
      </c>
      <c r="E144" s="3">
        <f t="shared" si="24"/>
        <v>12.906404433887891</v>
      </c>
      <c r="F144" s="3">
        <f t="shared" si="25"/>
        <v>8</v>
      </c>
      <c r="G144" s="2">
        <f t="shared" si="26"/>
        <v>2</v>
      </c>
      <c r="H144" s="3">
        <f t="shared" si="27"/>
        <v>1</v>
      </c>
    </row>
    <row r="145" spans="1:8" x14ac:dyDescent="0.2">
      <c r="A145" s="6">
        <v>95</v>
      </c>
      <c r="B145" s="6">
        <f t="shared" si="23"/>
        <v>3.1232876712328768</v>
      </c>
      <c r="C145" s="3">
        <f>IF($E$2="Male",VLOOKUP(ROUNDDOWN(B145,0),'Boys WHO lb'!A:M,$I$6,FALSE),IF($E$2="Female",VLOOKUP(ROUNDDOWN(B145,0),'Girls WHO lb'!A:M,$I$6,FALSE),0))</f>
        <v>12.78681120673</v>
      </c>
      <c r="D145" s="3">
        <f>IF($E$2="Male",VLOOKUP(ROUNDUP(B145,0),'Boys WHO lb'!A:M,$I$6,FALSE),IF($E$2="Female",VLOOKUP(ROUNDUP(B145,0),'Girls WHO lb'!A:M,$I$6,FALSE),0))</f>
        <v>14.10958477984</v>
      </c>
      <c r="E145" s="3">
        <f t="shared" si="24"/>
        <v>12.949892880127123</v>
      </c>
      <c r="F145" s="3">
        <f t="shared" si="25"/>
        <v>8</v>
      </c>
      <c r="G145" s="2">
        <f t="shared" si="26"/>
        <v>2</v>
      </c>
      <c r="H145" s="3">
        <f t="shared" si="27"/>
        <v>1</v>
      </c>
    </row>
    <row r="146" spans="1:8" x14ac:dyDescent="0.2">
      <c r="A146" s="6">
        <v>96</v>
      </c>
      <c r="B146" s="6">
        <f t="shared" si="23"/>
        <v>3.1561643835616437</v>
      </c>
      <c r="C146" s="3">
        <f>IF($E$2="Male",VLOOKUP(ROUNDDOWN(B146,0),'Boys WHO lb'!A:M,$I$6,FALSE),IF($E$2="Female",VLOOKUP(ROUNDDOWN(B146,0),'Girls WHO lb'!A:M,$I$6,FALSE),0))</f>
        <v>12.78681120673</v>
      </c>
      <c r="D146" s="3">
        <f>IF($E$2="Male",VLOOKUP(ROUNDUP(B146,0),'Boys WHO lb'!A:M,$I$6,FALSE),IF($E$2="Female",VLOOKUP(ROUNDUP(B146,0),'Girls WHO lb'!A:M,$I$6,FALSE),0))</f>
        <v>14.10958477984</v>
      </c>
      <c r="E146" s="3">
        <f t="shared" si="24"/>
        <v>12.993381326366357</v>
      </c>
      <c r="F146" s="3">
        <f t="shared" si="25"/>
        <v>8</v>
      </c>
      <c r="G146" s="2">
        <f t="shared" si="26"/>
        <v>2</v>
      </c>
      <c r="H146" s="3">
        <f t="shared" si="27"/>
        <v>1</v>
      </c>
    </row>
    <row r="147" spans="1:8" x14ac:dyDescent="0.2">
      <c r="A147" s="6">
        <v>97</v>
      </c>
      <c r="B147" s="6">
        <f t="shared" si="23"/>
        <v>3.1890410958904107</v>
      </c>
      <c r="C147" s="3">
        <f>IF($E$2="Male",VLOOKUP(ROUNDDOWN(B147,0),'Boys WHO lb'!A:M,$I$6,FALSE),IF($E$2="Female",VLOOKUP(ROUNDDOWN(B147,0),'Girls WHO lb'!A:M,$I$6,FALSE),0))</f>
        <v>12.78681120673</v>
      </c>
      <c r="D147" s="3">
        <f>IF($E$2="Male",VLOOKUP(ROUNDUP(B147,0),'Boys WHO lb'!A:M,$I$6,FALSE),IF($E$2="Female",VLOOKUP(ROUNDUP(B147,0),'Girls WHO lb'!A:M,$I$6,FALSE),0))</f>
        <v>14.10958477984</v>
      </c>
      <c r="E147" s="3">
        <f t="shared" si="24"/>
        <v>13.03686977260559</v>
      </c>
      <c r="F147" s="3">
        <f t="shared" si="25"/>
        <v>8</v>
      </c>
      <c r="G147" s="2">
        <f t="shared" si="26"/>
        <v>2</v>
      </c>
      <c r="H147" s="3">
        <f t="shared" si="27"/>
        <v>1</v>
      </c>
    </row>
    <row r="148" spans="1:8" x14ac:dyDescent="0.2">
      <c r="A148" s="6">
        <v>98</v>
      </c>
      <c r="B148" s="6">
        <f t="shared" si="23"/>
        <v>3.2219178082191782</v>
      </c>
      <c r="C148" s="3">
        <f>IF($E$2="Male",VLOOKUP(ROUNDDOWN(B148,0),'Boys WHO lb'!A:M,$I$6,FALSE),IF($E$2="Female",VLOOKUP(ROUNDDOWN(B148,0),'Girls WHO lb'!A:M,$I$6,FALSE),0))</f>
        <v>12.78681120673</v>
      </c>
      <c r="D148" s="3">
        <f>IF($E$2="Male",VLOOKUP(ROUNDUP(B148,0),'Boys WHO lb'!A:M,$I$6,FALSE),IF($E$2="Female",VLOOKUP(ROUNDUP(B148,0),'Girls WHO lb'!A:M,$I$6,FALSE),0))</f>
        <v>14.10958477984</v>
      </c>
      <c r="E148" s="3">
        <f t="shared" si="24"/>
        <v>13.080358218844822</v>
      </c>
      <c r="F148" s="3">
        <f t="shared" si="25"/>
        <v>8</v>
      </c>
      <c r="G148" s="2">
        <f t="shared" si="26"/>
        <v>2</v>
      </c>
      <c r="H148" s="3">
        <f t="shared" si="27"/>
        <v>1</v>
      </c>
    </row>
    <row r="149" spans="1:8" x14ac:dyDescent="0.2">
      <c r="A149" s="6">
        <v>99</v>
      </c>
      <c r="B149" s="6">
        <f t="shared" si="23"/>
        <v>3.2547945205479452</v>
      </c>
      <c r="C149" s="3">
        <f>IF($E$2="Male",VLOOKUP(ROUNDDOWN(B149,0),'Boys WHO lb'!A:M,$I$6,FALSE),IF($E$2="Female",VLOOKUP(ROUNDDOWN(B149,0),'Girls WHO lb'!A:M,$I$6,FALSE),0))</f>
        <v>12.78681120673</v>
      </c>
      <c r="D149" s="3">
        <f>IF($E$2="Male",VLOOKUP(ROUNDUP(B149,0),'Boys WHO lb'!A:M,$I$6,FALSE),IF($E$2="Female",VLOOKUP(ROUNDUP(B149,0),'Girls WHO lb'!A:M,$I$6,FALSE),0))</f>
        <v>14.10958477984</v>
      </c>
      <c r="E149" s="3">
        <f t="shared" si="24"/>
        <v>13.123846665084056</v>
      </c>
      <c r="F149" s="3">
        <f t="shared" si="25"/>
        <v>8</v>
      </c>
      <c r="G149" s="2">
        <f t="shared" si="26"/>
        <v>2</v>
      </c>
      <c r="H149" s="3">
        <f t="shared" si="27"/>
        <v>1</v>
      </c>
    </row>
    <row r="150" spans="1:8" x14ac:dyDescent="0.2">
      <c r="A150" s="6">
        <v>100</v>
      </c>
      <c r="B150" s="6">
        <f t="shared" si="23"/>
        <v>3.2876712328767121</v>
      </c>
      <c r="C150" s="3">
        <f>IF($E$2="Male",VLOOKUP(ROUNDDOWN(B150,0),'Boys WHO lb'!A:M,$I$6,FALSE),IF($E$2="Female",VLOOKUP(ROUNDDOWN(B150,0),'Girls WHO lb'!A:M,$I$6,FALSE),0))</f>
        <v>12.78681120673</v>
      </c>
      <c r="D150" s="3">
        <f>IF($E$2="Male",VLOOKUP(ROUNDUP(B150,0),'Boys WHO lb'!A:M,$I$6,FALSE),IF($E$2="Female",VLOOKUP(ROUNDUP(B150,0),'Girls WHO lb'!A:M,$I$6,FALSE),0))</f>
        <v>14.10958477984</v>
      </c>
      <c r="E150" s="3">
        <f t="shared" si="24"/>
        <v>13.167335111323288</v>
      </c>
      <c r="F150" s="3">
        <f t="shared" si="25"/>
        <v>8</v>
      </c>
      <c r="G150" s="2">
        <f t="shared" si="26"/>
        <v>2</v>
      </c>
      <c r="H150" s="3">
        <f t="shared" si="27"/>
        <v>1</v>
      </c>
    </row>
    <row r="151" spans="1:8" x14ac:dyDescent="0.2">
      <c r="A151" s="6">
        <v>101</v>
      </c>
      <c r="B151" s="6">
        <f t="shared" si="23"/>
        <v>3.3205479452054791</v>
      </c>
      <c r="C151" s="3">
        <f>IF($E$2="Male",VLOOKUP(ROUNDDOWN(B151,0),'Boys WHO lb'!A:M,$I$6,FALSE),IF($E$2="Female",VLOOKUP(ROUNDDOWN(B151,0),'Girls WHO lb'!A:M,$I$6,FALSE),0))</f>
        <v>12.78681120673</v>
      </c>
      <c r="D151" s="3">
        <f>IF($E$2="Male",VLOOKUP(ROUNDUP(B151,0),'Boys WHO lb'!A:M,$I$6,FALSE),IF($E$2="Female",VLOOKUP(ROUNDUP(B151,0),'Girls WHO lb'!A:M,$I$6,FALSE),0))</f>
        <v>14.10958477984</v>
      </c>
      <c r="E151" s="3">
        <f t="shared" si="24"/>
        <v>13.21082355756252</v>
      </c>
      <c r="F151" s="3">
        <f t="shared" si="25"/>
        <v>8</v>
      </c>
      <c r="G151" s="2">
        <f t="shared" si="26"/>
        <v>2</v>
      </c>
      <c r="H151" s="3">
        <f t="shared" si="27"/>
        <v>1</v>
      </c>
    </row>
    <row r="152" spans="1:8" x14ac:dyDescent="0.2">
      <c r="A152" s="6">
        <v>102</v>
      </c>
      <c r="B152" s="6">
        <f t="shared" si="23"/>
        <v>3.3534246575342466</v>
      </c>
      <c r="C152" s="3">
        <f>IF($E$2="Male",VLOOKUP(ROUNDDOWN(B152,0),'Boys WHO lb'!A:M,$I$6,FALSE),IF($E$2="Female",VLOOKUP(ROUNDDOWN(B152,0),'Girls WHO lb'!A:M,$I$6,FALSE),0))</f>
        <v>12.78681120673</v>
      </c>
      <c r="D152" s="3">
        <f>IF($E$2="Male",VLOOKUP(ROUNDUP(B152,0),'Boys WHO lb'!A:M,$I$6,FALSE),IF($E$2="Female",VLOOKUP(ROUNDUP(B152,0),'Girls WHO lb'!A:M,$I$6,FALSE),0))</f>
        <v>14.10958477984</v>
      </c>
      <c r="E152" s="3">
        <f t="shared" si="24"/>
        <v>13.254312003801754</v>
      </c>
      <c r="F152" s="3">
        <f t="shared" si="25"/>
        <v>8</v>
      </c>
      <c r="G152" s="2">
        <f t="shared" si="26"/>
        <v>2</v>
      </c>
      <c r="H152" s="3">
        <f t="shared" si="27"/>
        <v>1</v>
      </c>
    </row>
    <row r="153" spans="1:8" x14ac:dyDescent="0.2">
      <c r="A153" s="6">
        <v>103</v>
      </c>
      <c r="B153" s="6">
        <f t="shared" si="23"/>
        <v>3.3863013698630136</v>
      </c>
      <c r="C153" s="3">
        <f>IF($E$2="Male",VLOOKUP(ROUNDDOWN(B153,0),'Boys WHO lb'!A:M,$I$6,FALSE),IF($E$2="Female",VLOOKUP(ROUNDDOWN(B153,0),'Girls WHO lb'!A:M,$I$6,FALSE),0))</f>
        <v>12.78681120673</v>
      </c>
      <c r="D153" s="3">
        <f>IF($E$2="Male",VLOOKUP(ROUNDUP(B153,0),'Boys WHO lb'!A:M,$I$6,FALSE),IF($E$2="Female",VLOOKUP(ROUNDUP(B153,0),'Girls WHO lb'!A:M,$I$6,FALSE),0))</f>
        <v>14.10958477984</v>
      </c>
      <c r="E153" s="3">
        <f t="shared" si="24"/>
        <v>13.297800450040986</v>
      </c>
      <c r="F153" s="3">
        <f t="shared" si="25"/>
        <v>8</v>
      </c>
      <c r="G153" s="2">
        <f t="shared" si="26"/>
        <v>2</v>
      </c>
      <c r="H153" s="3">
        <f t="shared" si="27"/>
        <v>1</v>
      </c>
    </row>
    <row r="154" spans="1:8" x14ac:dyDescent="0.2">
      <c r="A154" s="6">
        <v>104</v>
      </c>
      <c r="B154" s="6">
        <f t="shared" si="23"/>
        <v>3.4191780821917805</v>
      </c>
      <c r="C154" s="3">
        <f>IF($E$2="Male",VLOOKUP(ROUNDDOWN(B154,0),'Boys WHO lb'!A:M,$I$6,FALSE),IF($E$2="Female",VLOOKUP(ROUNDDOWN(B154,0),'Girls WHO lb'!A:M,$I$6,FALSE),0))</f>
        <v>12.78681120673</v>
      </c>
      <c r="D154" s="3">
        <f>IF($E$2="Male",VLOOKUP(ROUNDUP(B154,0),'Boys WHO lb'!A:M,$I$6,FALSE),IF($E$2="Female",VLOOKUP(ROUNDUP(B154,0),'Girls WHO lb'!A:M,$I$6,FALSE),0))</f>
        <v>14.10958477984</v>
      </c>
      <c r="E154" s="3">
        <f t="shared" si="24"/>
        <v>13.341288896280219</v>
      </c>
      <c r="F154" s="3">
        <f t="shared" si="25"/>
        <v>8</v>
      </c>
      <c r="G154" s="2">
        <f t="shared" si="26"/>
        <v>2</v>
      </c>
      <c r="H154" s="3">
        <f t="shared" si="27"/>
        <v>1</v>
      </c>
    </row>
    <row r="155" spans="1:8" x14ac:dyDescent="0.2">
      <c r="A155" s="6">
        <v>105</v>
      </c>
      <c r="B155" s="6">
        <f t="shared" si="23"/>
        <v>3.452054794520548</v>
      </c>
      <c r="C155" s="3">
        <f>IF($E$2="Male",VLOOKUP(ROUNDDOWN(B155,0),'Boys WHO lb'!A:M,$I$6,FALSE),IF($E$2="Female",VLOOKUP(ROUNDDOWN(B155,0),'Girls WHO lb'!A:M,$I$6,FALSE),0))</f>
        <v>12.78681120673</v>
      </c>
      <c r="D155" s="3">
        <f>IF($E$2="Male",VLOOKUP(ROUNDUP(B155,0),'Boys WHO lb'!A:M,$I$6,FALSE),IF($E$2="Female",VLOOKUP(ROUNDUP(B155,0),'Girls WHO lb'!A:M,$I$6,FALSE),0))</f>
        <v>14.10958477984</v>
      </c>
      <c r="E155" s="3">
        <f t="shared" si="24"/>
        <v>13.384777342519453</v>
      </c>
      <c r="F155" s="3">
        <f t="shared" si="25"/>
        <v>8</v>
      </c>
      <c r="G155" s="2">
        <f t="shared" si="26"/>
        <v>2</v>
      </c>
      <c r="H155" s="3">
        <f t="shared" si="27"/>
        <v>1</v>
      </c>
    </row>
    <row r="156" spans="1:8" x14ac:dyDescent="0.2">
      <c r="A156" s="6">
        <v>106</v>
      </c>
      <c r="B156" s="6">
        <f t="shared" si="23"/>
        <v>3.484931506849315</v>
      </c>
      <c r="C156" s="3">
        <f>IF($E$2="Male",VLOOKUP(ROUNDDOWN(B156,0),'Boys WHO lb'!A:M,$I$6,FALSE),IF($E$2="Female",VLOOKUP(ROUNDDOWN(B156,0),'Girls WHO lb'!A:M,$I$6,FALSE),0))</f>
        <v>12.78681120673</v>
      </c>
      <c r="D156" s="3">
        <f>IF($E$2="Male",VLOOKUP(ROUNDUP(B156,0),'Boys WHO lb'!A:M,$I$6,FALSE),IF($E$2="Female",VLOOKUP(ROUNDUP(B156,0),'Girls WHO lb'!A:M,$I$6,FALSE),0))</f>
        <v>14.10958477984</v>
      </c>
      <c r="E156" s="3">
        <f t="shared" si="24"/>
        <v>13.428265788758685</v>
      </c>
      <c r="F156" s="3">
        <f t="shared" si="25"/>
        <v>8</v>
      </c>
      <c r="G156" s="2">
        <f t="shared" si="26"/>
        <v>2</v>
      </c>
      <c r="H156" s="3">
        <f t="shared" si="27"/>
        <v>1</v>
      </c>
    </row>
    <row r="157" spans="1:8" x14ac:dyDescent="0.2">
      <c r="A157" s="6">
        <v>107</v>
      </c>
      <c r="B157" s="6">
        <f t="shared" si="23"/>
        <v>3.517808219178082</v>
      </c>
      <c r="C157" s="3">
        <f>IF($E$2="Male",VLOOKUP(ROUNDDOWN(B157,0),'Boys WHO lb'!A:M,$I$6,FALSE),IF($E$2="Female",VLOOKUP(ROUNDDOWN(B157,0),'Girls WHO lb'!A:M,$I$6,FALSE),0))</f>
        <v>12.78681120673</v>
      </c>
      <c r="D157" s="3">
        <f>IF($E$2="Male",VLOOKUP(ROUNDUP(B157,0),'Boys WHO lb'!A:M,$I$6,FALSE),IF($E$2="Female",VLOOKUP(ROUNDUP(B157,0),'Girls WHO lb'!A:M,$I$6,FALSE),0))</f>
        <v>14.10958477984</v>
      </c>
      <c r="E157" s="3">
        <f t="shared" si="24"/>
        <v>13.471754234997919</v>
      </c>
      <c r="F157" s="3">
        <f t="shared" si="25"/>
        <v>8</v>
      </c>
      <c r="G157" s="2">
        <f t="shared" si="26"/>
        <v>2</v>
      </c>
      <c r="H157" s="3">
        <f t="shared" si="27"/>
        <v>1</v>
      </c>
    </row>
    <row r="158" spans="1:8" x14ac:dyDescent="0.2">
      <c r="A158" s="6">
        <v>108</v>
      </c>
      <c r="B158" s="6">
        <f t="shared" si="23"/>
        <v>3.5506849315068494</v>
      </c>
      <c r="C158" s="3">
        <f>IF($E$2="Male",VLOOKUP(ROUNDDOWN(B158,0),'Boys WHO lb'!A:M,$I$6,FALSE),IF($E$2="Female",VLOOKUP(ROUNDDOWN(B158,0),'Girls WHO lb'!A:M,$I$6,FALSE),0))</f>
        <v>12.78681120673</v>
      </c>
      <c r="D158" s="3">
        <f>IF($E$2="Male",VLOOKUP(ROUNDUP(B158,0),'Boys WHO lb'!A:M,$I$6,FALSE),IF($E$2="Female",VLOOKUP(ROUNDUP(B158,0),'Girls WHO lb'!A:M,$I$6,FALSE),0))</f>
        <v>14.10958477984</v>
      </c>
      <c r="E158" s="3">
        <f t="shared" si="24"/>
        <v>13.515242681237151</v>
      </c>
      <c r="F158" s="3">
        <f t="shared" si="25"/>
        <v>8</v>
      </c>
      <c r="G158" s="2">
        <f t="shared" si="26"/>
        <v>2</v>
      </c>
      <c r="H158" s="3">
        <f t="shared" si="27"/>
        <v>1</v>
      </c>
    </row>
    <row r="159" spans="1:8" x14ac:dyDescent="0.2">
      <c r="A159" s="6">
        <v>109</v>
      </c>
      <c r="B159" s="6">
        <f t="shared" si="23"/>
        <v>3.5835616438356164</v>
      </c>
      <c r="C159" s="3">
        <f>IF($E$2="Male",VLOOKUP(ROUNDDOWN(B159,0),'Boys WHO lb'!A:M,$I$6,FALSE),IF($E$2="Female",VLOOKUP(ROUNDDOWN(B159,0),'Girls WHO lb'!A:M,$I$6,FALSE),0))</f>
        <v>12.78681120673</v>
      </c>
      <c r="D159" s="3">
        <f>IF($E$2="Male",VLOOKUP(ROUNDUP(B159,0),'Boys WHO lb'!A:M,$I$6,FALSE),IF($E$2="Female",VLOOKUP(ROUNDUP(B159,0),'Girls WHO lb'!A:M,$I$6,FALSE),0))</f>
        <v>14.10958477984</v>
      </c>
      <c r="E159" s="3">
        <f t="shared" si="24"/>
        <v>13.558731127476383</v>
      </c>
      <c r="F159" s="3">
        <f t="shared" si="25"/>
        <v>8</v>
      </c>
      <c r="G159" s="2">
        <f t="shared" si="26"/>
        <v>2</v>
      </c>
      <c r="H159" s="3">
        <f t="shared" si="27"/>
        <v>1</v>
      </c>
    </row>
    <row r="160" spans="1:8" x14ac:dyDescent="0.2">
      <c r="A160" s="6">
        <v>110</v>
      </c>
      <c r="B160" s="6">
        <f t="shared" si="23"/>
        <v>3.6164383561643834</v>
      </c>
      <c r="C160" s="3">
        <f>IF($E$2="Male",VLOOKUP(ROUNDDOWN(B160,0),'Boys WHO lb'!A:M,$I$6,FALSE),IF($E$2="Female",VLOOKUP(ROUNDDOWN(B160,0),'Girls WHO lb'!A:M,$I$6,FALSE),0))</f>
        <v>12.78681120673</v>
      </c>
      <c r="D160" s="3">
        <f>IF($E$2="Male",VLOOKUP(ROUNDUP(B160,0),'Boys WHO lb'!A:M,$I$6,FALSE),IF($E$2="Female",VLOOKUP(ROUNDUP(B160,0),'Girls WHO lb'!A:M,$I$6,FALSE),0))</f>
        <v>14.10958477984</v>
      </c>
      <c r="E160" s="3">
        <f t="shared" si="24"/>
        <v>13.602219573715617</v>
      </c>
      <c r="F160" s="3">
        <f t="shared" si="25"/>
        <v>8</v>
      </c>
      <c r="G160" s="2">
        <f t="shared" si="26"/>
        <v>2</v>
      </c>
      <c r="H160" s="3">
        <f t="shared" si="27"/>
        <v>1</v>
      </c>
    </row>
    <row r="161" spans="1:8" x14ac:dyDescent="0.2">
      <c r="A161" s="6">
        <v>111</v>
      </c>
      <c r="B161" s="6">
        <f t="shared" si="23"/>
        <v>3.6493150684931503</v>
      </c>
      <c r="C161" s="3">
        <f>IF($E$2="Male",VLOOKUP(ROUNDDOWN(B161,0),'Boys WHO lb'!A:M,$I$6,FALSE),IF($E$2="Female",VLOOKUP(ROUNDDOWN(B161,0),'Girls WHO lb'!A:M,$I$6,FALSE),0))</f>
        <v>12.78681120673</v>
      </c>
      <c r="D161" s="3">
        <f>IF($E$2="Male",VLOOKUP(ROUNDUP(B161,0),'Boys WHO lb'!A:M,$I$6,FALSE),IF($E$2="Female",VLOOKUP(ROUNDUP(B161,0),'Girls WHO lb'!A:M,$I$6,FALSE),0))</f>
        <v>14.10958477984</v>
      </c>
      <c r="E161" s="3">
        <f t="shared" si="24"/>
        <v>13.645708019954849</v>
      </c>
      <c r="F161" s="3">
        <f t="shared" si="25"/>
        <v>8</v>
      </c>
      <c r="G161" s="2">
        <f t="shared" si="26"/>
        <v>2</v>
      </c>
      <c r="H161" s="3">
        <f t="shared" si="27"/>
        <v>1</v>
      </c>
    </row>
    <row r="162" spans="1:8" x14ac:dyDescent="0.2">
      <c r="A162" s="6">
        <v>112</v>
      </c>
      <c r="B162" s="6">
        <f t="shared" si="23"/>
        <v>3.6821917808219178</v>
      </c>
      <c r="C162" s="3">
        <f>IF($E$2="Male",VLOOKUP(ROUNDDOWN(B162,0),'Boys WHO lb'!A:M,$I$6,FALSE),IF($E$2="Female",VLOOKUP(ROUNDDOWN(B162,0),'Girls WHO lb'!A:M,$I$6,FALSE),0))</f>
        <v>12.78681120673</v>
      </c>
      <c r="D162" s="3">
        <f>IF($E$2="Male",VLOOKUP(ROUNDUP(B162,0),'Boys WHO lb'!A:M,$I$6,FALSE),IF($E$2="Female",VLOOKUP(ROUNDUP(B162,0),'Girls WHO lb'!A:M,$I$6,FALSE),0))</f>
        <v>14.10958477984</v>
      </c>
      <c r="E162" s="3">
        <f t="shared" si="24"/>
        <v>13.689196466194083</v>
      </c>
      <c r="F162" s="3">
        <f t="shared" si="25"/>
        <v>8</v>
      </c>
      <c r="G162" s="2">
        <f t="shared" si="26"/>
        <v>2</v>
      </c>
      <c r="H162" s="3">
        <f t="shared" si="27"/>
        <v>1</v>
      </c>
    </row>
    <row r="163" spans="1:8" x14ac:dyDescent="0.2">
      <c r="A163" s="6">
        <v>113</v>
      </c>
      <c r="B163" s="6">
        <f t="shared" si="23"/>
        <v>3.7150684931506848</v>
      </c>
      <c r="C163" s="3">
        <f>IF($E$2="Male",VLOOKUP(ROUNDDOWN(B163,0),'Boys WHO lb'!A:M,$I$6,FALSE),IF($E$2="Female",VLOOKUP(ROUNDDOWN(B163,0),'Girls WHO lb'!A:M,$I$6,FALSE),0))</f>
        <v>12.78681120673</v>
      </c>
      <c r="D163" s="3">
        <f>IF($E$2="Male",VLOOKUP(ROUNDUP(B163,0),'Boys WHO lb'!A:M,$I$6,FALSE),IF($E$2="Female",VLOOKUP(ROUNDUP(B163,0),'Girls WHO lb'!A:M,$I$6,FALSE),0))</f>
        <v>14.10958477984</v>
      </c>
      <c r="E163" s="3">
        <f t="shared" si="24"/>
        <v>13.732684912433315</v>
      </c>
      <c r="F163" s="3">
        <f t="shared" si="25"/>
        <v>8</v>
      </c>
      <c r="G163" s="2">
        <f t="shared" si="26"/>
        <v>2</v>
      </c>
      <c r="H163" s="3">
        <f t="shared" si="27"/>
        <v>1</v>
      </c>
    </row>
    <row r="164" spans="1:8" x14ac:dyDescent="0.2">
      <c r="A164" s="6">
        <v>114</v>
      </c>
      <c r="B164" s="6">
        <f t="shared" si="23"/>
        <v>3.7479452054794518</v>
      </c>
      <c r="C164" s="3">
        <f>IF($E$2="Male",VLOOKUP(ROUNDDOWN(B164,0),'Boys WHO lb'!A:M,$I$6,FALSE),IF($E$2="Female",VLOOKUP(ROUNDDOWN(B164,0),'Girls WHO lb'!A:M,$I$6,FALSE),0))</f>
        <v>12.78681120673</v>
      </c>
      <c r="D164" s="3">
        <f>IF($E$2="Male",VLOOKUP(ROUNDUP(B164,0),'Boys WHO lb'!A:M,$I$6,FALSE),IF($E$2="Female",VLOOKUP(ROUNDUP(B164,0),'Girls WHO lb'!A:M,$I$6,FALSE),0))</f>
        <v>14.10958477984</v>
      </c>
      <c r="E164" s="3">
        <f t="shared" si="24"/>
        <v>13.776173358672548</v>
      </c>
      <c r="F164" s="3">
        <f t="shared" si="25"/>
        <v>8</v>
      </c>
      <c r="G164" s="2">
        <f t="shared" si="26"/>
        <v>2</v>
      </c>
      <c r="H164" s="3">
        <f t="shared" si="27"/>
        <v>1</v>
      </c>
    </row>
    <row r="165" spans="1:8" x14ac:dyDescent="0.2">
      <c r="A165" s="6">
        <v>115</v>
      </c>
      <c r="B165" s="6">
        <f t="shared" si="23"/>
        <v>3.7808219178082192</v>
      </c>
      <c r="C165" s="3">
        <f>IF($E$2="Male",VLOOKUP(ROUNDDOWN(B165,0),'Boys WHO lb'!A:M,$I$6,FALSE),IF($E$2="Female",VLOOKUP(ROUNDDOWN(B165,0),'Girls WHO lb'!A:M,$I$6,FALSE),0))</f>
        <v>12.78681120673</v>
      </c>
      <c r="D165" s="3">
        <f>IF($E$2="Male",VLOOKUP(ROUNDUP(B165,0),'Boys WHO lb'!A:M,$I$6,FALSE),IF($E$2="Female",VLOOKUP(ROUNDUP(B165,0),'Girls WHO lb'!A:M,$I$6,FALSE),0))</f>
        <v>14.10958477984</v>
      </c>
      <c r="E165" s="3">
        <f t="shared" si="24"/>
        <v>13.819661804911782</v>
      </c>
      <c r="F165" s="3">
        <f t="shared" si="25"/>
        <v>8</v>
      </c>
      <c r="G165" s="2">
        <f t="shared" si="26"/>
        <v>2</v>
      </c>
      <c r="H165" s="3">
        <f t="shared" si="27"/>
        <v>1</v>
      </c>
    </row>
    <row r="166" spans="1:8" x14ac:dyDescent="0.2">
      <c r="A166" s="6">
        <v>116</v>
      </c>
      <c r="B166" s="6">
        <f t="shared" si="23"/>
        <v>3.8136986301369862</v>
      </c>
      <c r="C166" s="3">
        <f>IF($E$2="Male",VLOOKUP(ROUNDDOWN(B166,0),'Boys WHO lb'!A:M,$I$6,FALSE),IF($E$2="Female",VLOOKUP(ROUNDDOWN(B166,0),'Girls WHO lb'!A:M,$I$6,FALSE),0))</f>
        <v>12.78681120673</v>
      </c>
      <c r="D166" s="3">
        <f>IF($E$2="Male",VLOOKUP(ROUNDUP(B166,0),'Boys WHO lb'!A:M,$I$6,FALSE),IF($E$2="Female",VLOOKUP(ROUNDUP(B166,0),'Girls WHO lb'!A:M,$I$6,FALSE),0))</f>
        <v>14.10958477984</v>
      </c>
      <c r="E166" s="3">
        <f t="shared" si="24"/>
        <v>13.863150251151014</v>
      </c>
      <c r="F166" s="3">
        <f t="shared" si="25"/>
        <v>8</v>
      </c>
      <c r="G166" s="2">
        <f t="shared" si="26"/>
        <v>2</v>
      </c>
      <c r="H166" s="3">
        <f t="shared" si="27"/>
        <v>1</v>
      </c>
    </row>
    <row r="167" spans="1:8" x14ac:dyDescent="0.2">
      <c r="A167" s="6">
        <v>117</v>
      </c>
      <c r="B167" s="6">
        <f t="shared" si="23"/>
        <v>3.8465753424657532</v>
      </c>
      <c r="C167" s="3">
        <f>IF($E$2="Male",VLOOKUP(ROUNDDOWN(B167,0),'Boys WHO lb'!A:M,$I$6,FALSE),IF($E$2="Female",VLOOKUP(ROUNDDOWN(B167,0),'Girls WHO lb'!A:M,$I$6,FALSE),0))</f>
        <v>12.78681120673</v>
      </c>
      <c r="D167" s="3">
        <f>IF($E$2="Male",VLOOKUP(ROUNDUP(B167,0),'Boys WHO lb'!A:M,$I$6,FALSE),IF($E$2="Female",VLOOKUP(ROUNDUP(B167,0),'Girls WHO lb'!A:M,$I$6,FALSE),0))</f>
        <v>14.10958477984</v>
      </c>
      <c r="E167" s="3">
        <f t="shared" si="24"/>
        <v>13.906638697390246</v>
      </c>
      <c r="F167" s="3">
        <f t="shared" si="25"/>
        <v>8</v>
      </c>
      <c r="G167" s="2">
        <f t="shared" si="26"/>
        <v>2</v>
      </c>
      <c r="H167" s="3">
        <f t="shared" si="27"/>
        <v>1</v>
      </c>
    </row>
    <row r="168" spans="1:8" x14ac:dyDescent="0.2">
      <c r="A168" s="6">
        <v>118</v>
      </c>
      <c r="B168" s="6">
        <f t="shared" si="23"/>
        <v>3.8794520547945206</v>
      </c>
      <c r="C168" s="3">
        <f>IF($E$2="Male",VLOOKUP(ROUNDDOWN(B168,0),'Boys WHO lb'!A:M,$I$6,FALSE),IF($E$2="Female",VLOOKUP(ROUNDDOWN(B168,0),'Girls WHO lb'!A:M,$I$6,FALSE),0))</f>
        <v>12.78681120673</v>
      </c>
      <c r="D168" s="3">
        <f>IF($E$2="Male",VLOOKUP(ROUNDUP(B168,0),'Boys WHO lb'!A:M,$I$6,FALSE),IF($E$2="Female",VLOOKUP(ROUNDUP(B168,0),'Girls WHO lb'!A:M,$I$6,FALSE),0))</f>
        <v>14.10958477984</v>
      </c>
      <c r="E168" s="3">
        <f t="shared" si="24"/>
        <v>13.95012714362948</v>
      </c>
      <c r="F168" s="3">
        <f t="shared" si="25"/>
        <v>8</v>
      </c>
      <c r="G168" s="2">
        <f t="shared" si="26"/>
        <v>2</v>
      </c>
      <c r="H168" s="3">
        <f t="shared" si="27"/>
        <v>1</v>
      </c>
    </row>
    <row r="169" spans="1:8" x14ac:dyDescent="0.2">
      <c r="A169" s="6">
        <v>119</v>
      </c>
      <c r="B169" s="6">
        <f t="shared" si="23"/>
        <v>3.9123287671232876</v>
      </c>
      <c r="C169" s="3">
        <f>IF($E$2="Male",VLOOKUP(ROUNDDOWN(B169,0),'Boys WHO lb'!A:M,$I$6,FALSE),IF($E$2="Female",VLOOKUP(ROUNDDOWN(B169,0),'Girls WHO lb'!A:M,$I$6,FALSE),0))</f>
        <v>12.78681120673</v>
      </c>
      <c r="D169" s="3">
        <f>IF($E$2="Male",VLOOKUP(ROUNDUP(B169,0),'Boys WHO lb'!A:M,$I$6,FALSE),IF($E$2="Female",VLOOKUP(ROUNDUP(B169,0),'Girls WHO lb'!A:M,$I$6,FALSE),0))</f>
        <v>14.10958477984</v>
      </c>
      <c r="E169" s="3">
        <f t="shared" si="24"/>
        <v>13.993615589868712</v>
      </c>
      <c r="F169" s="3">
        <f t="shared" si="25"/>
        <v>8</v>
      </c>
      <c r="G169" s="2">
        <f t="shared" si="26"/>
        <v>2</v>
      </c>
      <c r="H169" s="3">
        <f t="shared" si="27"/>
        <v>1</v>
      </c>
    </row>
    <row r="170" spans="1:8" x14ac:dyDescent="0.2">
      <c r="A170" s="6">
        <v>120</v>
      </c>
      <c r="B170" s="6">
        <f t="shared" si="23"/>
        <v>3.9452054794520546</v>
      </c>
      <c r="C170" s="3">
        <f>IF($E$2="Male",VLOOKUP(ROUNDDOWN(B170,0),'Boys WHO lb'!A:M,$I$6,FALSE),IF($E$2="Female",VLOOKUP(ROUNDDOWN(B170,0),'Girls WHO lb'!A:M,$I$6,FALSE),0))</f>
        <v>12.78681120673</v>
      </c>
      <c r="D170" s="3">
        <f>IF($E$2="Male",VLOOKUP(ROUNDUP(B170,0),'Boys WHO lb'!A:M,$I$6,FALSE),IF($E$2="Female",VLOOKUP(ROUNDUP(B170,0),'Girls WHO lb'!A:M,$I$6,FALSE),0))</f>
        <v>14.10958477984</v>
      </c>
      <c r="E170" s="3">
        <f t="shared" si="24"/>
        <v>14.037104036107944</v>
      </c>
      <c r="F170" s="3">
        <f t="shared" si="25"/>
        <v>8</v>
      </c>
      <c r="G170" s="2">
        <f t="shared" si="26"/>
        <v>2</v>
      </c>
      <c r="H170" s="3">
        <f t="shared" si="27"/>
        <v>1</v>
      </c>
    </row>
    <row r="171" spans="1:8" x14ac:dyDescent="0.2">
      <c r="A171" s="6">
        <v>121</v>
      </c>
      <c r="B171" s="6">
        <f t="shared" si="23"/>
        <v>3.9780821917808216</v>
      </c>
      <c r="C171" s="3">
        <f>IF($E$2="Male",VLOOKUP(ROUNDDOWN(B171,0),'Boys WHO lb'!A:M,$I$6,FALSE),IF($E$2="Female",VLOOKUP(ROUNDDOWN(B171,0),'Girls WHO lb'!A:M,$I$6,FALSE),0))</f>
        <v>12.78681120673</v>
      </c>
      <c r="D171" s="3">
        <f>IF($E$2="Male",VLOOKUP(ROUNDUP(B171,0),'Boys WHO lb'!A:M,$I$6,FALSE),IF($E$2="Female",VLOOKUP(ROUNDUP(B171,0),'Girls WHO lb'!A:M,$I$6,FALSE),0))</f>
        <v>14.10958477984</v>
      </c>
      <c r="E171" s="3">
        <f t="shared" si="24"/>
        <v>14.080592482347178</v>
      </c>
      <c r="F171" s="3">
        <f t="shared" si="25"/>
        <v>8</v>
      </c>
      <c r="G171" s="2">
        <f t="shared" si="26"/>
        <v>2</v>
      </c>
      <c r="H171" s="3">
        <f t="shared" si="27"/>
        <v>1</v>
      </c>
    </row>
    <row r="172" spans="1:8" x14ac:dyDescent="0.2">
      <c r="A172" s="6">
        <v>122</v>
      </c>
      <c r="B172" s="6">
        <f t="shared" si="23"/>
        <v>4.0109589041095886</v>
      </c>
      <c r="C172" s="3">
        <f>IF($E$2="Male",VLOOKUP(ROUNDDOWN(B172,0),'Boys WHO lb'!A:M,$I$6,FALSE),IF($E$2="Female",VLOOKUP(ROUNDDOWN(B172,0),'Girls WHO lb'!A:M,$I$6,FALSE),0))</f>
        <v>14.10958477984</v>
      </c>
      <c r="D172" s="3">
        <f>IF($E$2="Male",VLOOKUP(ROUNDUP(B172,0),'Boys WHO lb'!A:M,$I$6,FALSE),IF($E$2="Female",VLOOKUP(ROUNDUP(B172,0),'Girls WHO lb'!A:M,$I$6,FALSE),0))</f>
        <v>15.211896090765</v>
      </c>
      <c r="E172" s="3">
        <f t="shared" si="24"/>
        <v>14.121664903795342</v>
      </c>
      <c r="F172" s="3">
        <f t="shared" si="25"/>
        <v>8</v>
      </c>
      <c r="G172" s="2">
        <f t="shared" si="26"/>
        <v>2</v>
      </c>
      <c r="H172" s="3">
        <f t="shared" si="27"/>
        <v>1</v>
      </c>
    </row>
    <row r="173" spans="1:8" x14ac:dyDescent="0.2">
      <c r="A173" s="6">
        <v>123</v>
      </c>
      <c r="B173" s="6">
        <f t="shared" si="23"/>
        <v>4.043835616438356</v>
      </c>
      <c r="C173" s="3">
        <f>IF($E$2="Male",VLOOKUP(ROUNDDOWN(B173,0),'Boys WHO lb'!A:M,$I$6,FALSE),IF($E$2="Female",VLOOKUP(ROUNDDOWN(B173,0),'Girls WHO lb'!A:M,$I$6,FALSE),0))</f>
        <v>14.10958477984</v>
      </c>
      <c r="D173" s="3">
        <f>IF($E$2="Male",VLOOKUP(ROUNDUP(B173,0),'Boys WHO lb'!A:M,$I$6,FALSE),IF($E$2="Female",VLOOKUP(ROUNDUP(B173,0),'Girls WHO lb'!A:M,$I$6,FALSE),0))</f>
        <v>15.211896090765</v>
      </c>
      <c r="E173" s="3">
        <f t="shared" si="24"/>
        <v>14.157905275661371</v>
      </c>
      <c r="F173" s="3">
        <f t="shared" si="25"/>
        <v>8</v>
      </c>
      <c r="G173" s="2">
        <f t="shared" si="26"/>
        <v>2</v>
      </c>
      <c r="H173" s="3">
        <f t="shared" si="27"/>
        <v>1</v>
      </c>
    </row>
    <row r="174" spans="1:8" x14ac:dyDescent="0.2">
      <c r="A174" s="6">
        <v>124</v>
      </c>
      <c r="B174" s="6">
        <f t="shared" si="23"/>
        <v>4.0767123287671234</v>
      </c>
      <c r="C174" s="3">
        <f>IF($E$2="Male",VLOOKUP(ROUNDDOWN(B174,0),'Boys WHO lb'!A:M,$I$6,FALSE),IF($E$2="Female",VLOOKUP(ROUNDDOWN(B174,0),'Girls WHO lb'!A:M,$I$6,FALSE),0))</f>
        <v>14.10958477984</v>
      </c>
      <c r="D174" s="3">
        <f>IF($E$2="Male",VLOOKUP(ROUNDUP(B174,0),'Boys WHO lb'!A:M,$I$6,FALSE),IF($E$2="Female",VLOOKUP(ROUNDUP(B174,0),'Girls WHO lb'!A:M,$I$6,FALSE),0))</f>
        <v>15.211896090765</v>
      </c>
      <c r="E174" s="3">
        <f t="shared" si="24"/>
        <v>14.194145647527398</v>
      </c>
      <c r="F174" s="3">
        <f t="shared" si="25"/>
        <v>8</v>
      </c>
      <c r="G174" s="2">
        <f t="shared" si="26"/>
        <v>2</v>
      </c>
      <c r="H174" s="3">
        <f t="shared" si="27"/>
        <v>1</v>
      </c>
    </row>
    <row r="175" spans="1:8" x14ac:dyDescent="0.2">
      <c r="A175" s="6">
        <v>125</v>
      </c>
      <c r="B175" s="6">
        <f t="shared" si="23"/>
        <v>4.10958904109589</v>
      </c>
      <c r="C175" s="3">
        <f>IF($E$2="Male",VLOOKUP(ROUNDDOWN(B175,0),'Boys WHO lb'!A:M,$I$6,FALSE),IF($E$2="Female",VLOOKUP(ROUNDDOWN(B175,0),'Girls WHO lb'!A:M,$I$6,FALSE),0))</f>
        <v>14.10958477984</v>
      </c>
      <c r="D175" s="3">
        <f>IF($E$2="Male",VLOOKUP(ROUNDUP(B175,0),'Boys WHO lb'!A:M,$I$6,FALSE),IF($E$2="Female",VLOOKUP(ROUNDUP(B175,0),'Girls WHO lb'!A:M,$I$6,FALSE),0))</f>
        <v>15.211896090765</v>
      </c>
      <c r="E175" s="3">
        <f t="shared" si="24"/>
        <v>14.230386019393425</v>
      </c>
      <c r="F175" s="3">
        <f t="shared" si="25"/>
        <v>8</v>
      </c>
      <c r="G175" s="2">
        <f t="shared" si="26"/>
        <v>2</v>
      </c>
      <c r="H175" s="3">
        <f t="shared" si="27"/>
        <v>1</v>
      </c>
    </row>
    <row r="176" spans="1:8" x14ac:dyDescent="0.2">
      <c r="A176" s="6">
        <v>126</v>
      </c>
      <c r="B176" s="6">
        <f t="shared" si="23"/>
        <v>4.1424657534246574</v>
      </c>
      <c r="C176" s="3">
        <f>IF($E$2="Male",VLOOKUP(ROUNDDOWN(B176,0),'Boys WHO lb'!A:M,$I$6,FALSE),IF($E$2="Female",VLOOKUP(ROUNDDOWN(B176,0),'Girls WHO lb'!A:M,$I$6,FALSE),0))</f>
        <v>14.10958477984</v>
      </c>
      <c r="D176" s="3">
        <f>IF($E$2="Male",VLOOKUP(ROUNDUP(B176,0),'Boys WHO lb'!A:M,$I$6,FALSE),IF($E$2="Female",VLOOKUP(ROUNDUP(B176,0),'Girls WHO lb'!A:M,$I$6,FALSE),0))</f>
        <v>15.211896090765</v>
      </c>
      <c r="E176" s="3">
        <f t="shared" si="24"/>
        <v>14.266626391259452</v>
      </c>
      <c r="F176" s="3">
        <f t="shared" si="25"/>
        <v>8</v>
      </c>
      <c r="G176" s="2">
        <f t="shared" si="26"/>
        <v>2</v>
      </c>
      <c r="H176" s="3">
        <f t="shared" si="27"/>
        <v>1</v>
      </c>
    </row>
    <row r="177" spans="1:8" x14ac:dyDescent="0.2">
      <c r="A177" s="6">
        <v>127</v>
      </c>
      <c r="B177" s="6">
        <f t="shared" si="23"/>
        <v>4.1753424657534248</v>
      </c>
      <c r="C177" s="3">
        <f>IF($E$2="Male",VLOOKUP(ROUNDDOWN(B177,0),'Boys WHO lb'!A:M,$I$6,FALSE),IF($E$2="Female",VLOOKUP(ROUNDDOWN(B177,0),'Girls WHO lb'!A:M,$I$6,FALSE),0))</f>
        <v>14.10958477984</v>
      </c>
      <c r="D177" s="3">
        <f>IF($E$2="Male",VLOOKUP(ROUNDUP(B177,0),'Boys WHO lb'!A:M,$I$6,FALSE),IF($E$2="Female",VLOOKUP(ROUNDUP(B177,0),'Girls WHO lb'!A:M,$I$6,FALSE),0))</f>
        <v>15.211896090765</v>
      </c>
      <c r="E177" s="3">
        <f t="shared" si="24"/>
        <v>14.302866763125481</v>
      </c>
      <c r="F177" s="3">
        <f t="shared" si="25"/>
        <v>8</v>
      </c>
      <c r="G177" s="2">
        <f t="shared" si="26"/>
        <v>2</v>
      </c>
      <c r="H177" s="3">
        <f t="shared" si="27"/>
        <v>1</v>
      </c>
    </row>
    <row r="178" spans="1:8" x14ac:dyDescent="0.2">
      <c r="A178" s="6">
        <v>128</v>
      </c>
      <c r="B178" s="6">
        <f t="shared" ref="B178:B241" si="28">A178/$I$3</f>
        <v>4.2082191780821914</v>
      </c>
      <c r="C178" s="3">
        <f>IF($E$2="Male",VLOOKUP(ROUNDDOWN(B178,0),'Boys WHO lb'!A:M,$I$6,FALSE),IF($E$2="Female",VLOOKUP(ROUNDDOWN(B178,0),'Girls WHO lb'!A:M,$I$6,FALSE),0))</f>
        <v>14.10958477984</v>
      </c>
      <c r="D178" s="3">
        <f>IF($E$2="Male",VLOOKUP(ROUNDUP(B178,0),'Boys WHO lb'!A:M,$I$6,FALSE),IF($E$2="Female",VLOOKUP(ROUNDUP(B178,0),'Girls WHO lb'!A:M,$I$6,FALSE),0))</f>
        <v>15.211896090765</v>
      </c>
      <c r="E178" s="3">
        <f t="shared" ref="E178:E241" si="29">C178+(MOD(B178,1)*(D178-C178))</f>
        <v>14.339107134991506</v>
      </c>
      <c r="F178" s="3">
        <f t="shared" ref="F178:F241" si="30">IF(B178&lt;=1,12,IF(B178&lt;=3,10,IF(B178&lt;=12,8,IF(B178&lt;=36,7))))</f>
        <v>8</v>
      </c>
      <c r="G178" s="2">
        <f t="shared" si="26"/>
        <v>2</v>
      </c>
      <c r="H178" s="3">
        <f t="shared" si="27"/>
        <v>1</v>
      </c>
    </row>
    <row r="179" spans="1:8" x14ac:dyDescent="0.2">
      <c r="A179" s="6">
        <v>129</v>
      </c>
      <c r="B179" s="6">
        <f t="shared" si="28"/>
        <v>4.2410958904109588</v>
      </c>
      <c r="C179" s="3">
        <f>IF($E$2="Male",VLOOKUP(ROUNDDOWN(B179,0),'Boys WHO lb'!A:M,$I$6,FALSE),IF($E$2="Female",VLOOKUP(ROUNDDOWN(B179,0),'Girls WHO lb'!A:M,$I$6,FALSE),0))</f>
        <v>14.10958477984</v>
      </c>
      <c r="D179" s="3">
        <f>IF($E$2="Male",VLOOKUP(ROUNDUP(B179,0),'Boys WHO lb'!A:M,$I$6,FALSE),IF($E$2="Female",VLOOKUP(ROUNDUP(B179,0),'Girls WHO lb'!A:M,$I$6,FALSE),0))</f>
        <v>15.211896090765</v>
      </c>
      <c r="E179" s="3">
        <f t="shared" si="29"/>
        <v>14.375347506857535</v>
      </c>
      <c r="F179" s="3">
        <f t="shared" si="30"/>
        <v>8</v>
      </c>
      <c r="G179" s="2">
        <f t="shared" ref="G179:G242" si="31">IF(E179&lt;=8,0,IF(E179&lt;=12,1,IF(E179&lt;=16,2,IF(E179&lt;=22,3,IF(E179&lt;=27,4,IF(E179&lt;=35,5,IF(E179&lt;=50,6,"")))))))</f>
        <v>2</v>
      </c>
      <c r="H179" s="3">
        <f t="shared" ref="H179:H242" si="32">IF(E179&lt;=10,0,IF(E179&lt;=15,1,IF(E179&lt;=18,2,IF(E179&lt;=28,3,IF(E179&lt;=37,4,IF(E179&lt;=50,6,""))))))</f>
        <v>1</v>
      </c>
    </row>
    <row r="180" spans="1:8" x14ac:dyDescent="0.2">
      <c r="A180" s="6">
        <v>130</v>
      </c>
      <c r="B180" s="6">
        <f t="shared" si="28"/>
        <v>4.2739726027397262</v>
      </c>
      <c r="C180" s="3">
        <f>IF($E$2="Male",VLOOKUP(ROUNDDOWN(B180,0),'Boys WHO lb'!A:M,$I$6,FALSE),IF($E$2="Female",VLOOKUP(ROUNDDOWN(B180,0),'Girls WHO lb'!A:M,$I$6,FALSE),0))</f>
        <v>14.10958477984</v>
      </c>
      <c r="D180" s="3">
        <f>IF($E$2="Male",VLOOKUP(ROUNDUP(B180,0),'Boys WHO lb'!A:M,$I$6,FALSE),IF($E$2="Female",VLOOKUP(ROUNDUP(B180,0),'Girls WHO lb'!A:M,$I$6,FALSE),0))</f>
        <v>15.211896090765</v>
      </c>
      <c r="E180" s="3">
        <f t="shared" si="29"/>
        <v>14.411587878723562</v>
      </c>
      <c r="F180" s="3">
        <f t="shared" si="30"/>
        <v>8</v>
      </c>
      <c r="G180" s="2">
        <f t="shared" si="31"/>
        <v>2</v>
      </c>
      <c r="H180" s="3">
        <f t="shared" si="32"/>
        <v>1</v>
      </c>
    </row>
    <row r="181" spans="1:8" x14ac:dyDescent="0.2">
      <c r="A181" s="6">
        <v>131</v>
      </c>
      <c r="B181" s="6">
        <f t="shared" si="28"/>
        <v>4.3068493150684928</v>
      </c>
      <c r="C181" s="3">
        <f>IF($E$2="Male",VLOOKUP(ROUNDDOWN(B181,0),'Boys WHO lb'!A:M,$I$6,FALSE),IF($E$2="Female",VLOOKUP(ROUNDDOWN(B181,0),'Girls WHO lb'!A:M,$I$6,FALSE),0))</f>
        <v>14.10958477984</v>
      </c>
      <c r="D181" s="3">
        <f>IF($E$2="Male",VLOOKUP(ROUNDUP(B181,0),'Boys WHO lb'!A:M,$I$6,FALSE),IF($E$2="Female",VLOOKUP(ROUNDUP(B181,0),'Girls WHO lb'!A:M,$I$6,FALSE),0))</f>
        <v>15.211896090765</v>
      </c>
      <c r="E181" s="3">
        <f t="shared" si="29"/>
        <v>14.447828250589589</v>
      </c>
      <c r="F181" s="3">
        <f t="shared" si="30"/>
        <v>8</v>
      </c>
      <c r="G181" s="2">
        <f t="shared" si="31"/>
        <v>2</v>
      </c>
      <c r="H181" s="3">
        <f t="shared" si="32"/>
        <v>1</v>
      </c>
    </row>
    <row r="182" spans="1:8" x14ac:dyDescent="0.2">
      <c r="A182" s="6">
        <v>132</v>
      </c>
      <c r="B182" s="6">
        <f t="shared" si="28"/>
        <v>4.3397260273972602</v>
      </c>
      <c r="C182" s="3">
        <f>IF($E$2="Male",VLOOKUP(ROUNDDOWN(B182,0),'Boys WHO lb'!A:M,$I$6,FALSE),IF($E$2="Female",VLOOKUP(ROUNDDOWN(B182,0),'Girls WHO lb'!A:M,$I$6,FALSE),0))</f>
        <v>14.10958477984</v>
      </c>
      <c r="D182" s="3">
        <f>IF($E$2="Male",VLOOKUP(ROUNDUP(B182,0),'Boys WHO lb'!A:M,$I$6,FALSE),IF($E$2="Female",VLOOKUP(ROUNDUP(B182,0),'Girls WHO lb'!A:M,$I$6,FALSE),0))</f>
        <v>15.211896090765</v>
      </c>
      <c r="E182" s="3">
        <f t="shared" si="29"/>
        <v>14.484068622455617</v>
      </c>
      <c r="F182" s="3">
        <f t="shared" si="30"/>
        <v>8</v>
      </c>
      <c r="G182" s="2">
        <f t="shared" si="31"/>
        <v>2</v>
      </c>
      <c r="H182" s="3">
        <f t="shared" si="32"/>
        <v>1</v>
      </c>
    </row>
    <row r="183" spans="1:8" x14ac:dyDescent="0.2">
      <c r="A183" s="6">
        <v>133</v>
      </c>
      <c r="B183" s="6">
        <f t="shared" si="28"/>
        <v>4.3726027397260276</v>
      </c>
      <c r="C183" s="3">
        <f>IF($E$2="Male",VLOOKUP(ROUNDDOWN(B183,0),'Boys WHO lb'!A:M,$I$6,FALSE),IF($E$2="Female",VLOOKUP(ROUNDDOWN(B183,0),'Girls WHO lb'!A:M,$I$6,FALSE),0))</f>
        <v>14.10958477984</v>
      </c>
      <c r="D183" s="3">
        <f>IF($E$2="Male",VLOOKUP(ROUNDUP(B183,0),'Boys WHO lb'!A:M,$I$6,FALSE),IF($E$2="Female",VLOOKUP(ROUNDUP(B183,0),'Girls WHO lb'!A:M,$I$6,FALSE),0))</f>
        <v>15.211896090765</v>
      </c>
      <c r="E183" s="3">
        <f t="shared" si="29"/>
        <v>14.520308994321644</v>
      </c>
      <c r="F183" s="3">
        <f t="shared" si="30"/>
        <v>8</v>
      </c>
      <c r="G183" s="2">
        <f t="shared" si="31"/>
        <v>2</v>
      </c>
      <c r="H183" s="3">
        <f t="shared" si="32"/>
        <v>1</v>
      </c>
    </row>
    <row r="184" spans="1:8" x14ac:dyDescent="0.2">
      <c r="A184" s="6">
        <v>134</v>
      </c>
      <c r="B184" s="6">
        <f t="shared" si="28"/>
        <v>4.4054794520547942</v>
      </c>
      <c r="C184" s="3">
        <f>IF($E$2="Male",VLOOKUP(ROUNDDOWN(B184,0),'Boys WHO lb'!A:M,$I$6,FALSE),IF($E$2="Female",VLOOKUP(ROUNDDOWN(B184,0),'Girls WHO lb'!A:M,$I$6,FALSE),0))</f>
        <v>14.10958477984</v>
      </c>
      <c r="D184" s="3">
        <f>IF($E$2="Male",VLOOKUP(ROUNDUP(B184,0),'Boys WHO lb'!A:M,$I$6,FALSE),IF($E$2="Female",VLOOKUP(ROUNDUP(B184,0),'Girls WHO lb'!A:M,$I$6,FALSE),0))</f>
        <v>15.211896090765</v>
      </c>
      <c r="E184" s="3">
        <f t="shared" si="29"/>
        <v>14.556549366187671</v>
      </c>
      <c r="F184" s="3">
        <f t="shared" si="30"/>
        <v>8</v>
      </c>
      <c r="G184" s="2">
        <f t="shared" si="31"/>
        <v>2</v>
      </c>
      <c r="H184" s="3">
        <f t="shared" si="32"/>
        <v>1</v>
      </c>
    </row>
    <row r="185" spans="1:8" x14ac:dyDescent="0.2">
      <c r="A185" s="6">
        <v>135</v>
      </c>
      <c r="B185" s="6">
        <f t="shared" si="28"/>
        <v>4.4383561643835616</v>
      </c>
      <c r="C185" s="3">
        <f>IF($E$2="Male",VLOOKUP(ROUNDDOWN(B185,0),'Boys WHO lb'!A:M,$I$6,FALSE),IF($E$2="Female",VLOOKUP(ROUNDDOWN(B185,0),'Girls WHO lb'!A:M,$I$6,FALSE),0))</f>
        <v>14.10958477984</v>
      </c>
      <c r="D185" s="3">
        <f>IF($E$2="Male",VLOOKUP(ROUNDUP(B185,0),'Boys WHO lb'!A:M,$I$6,FALSE),IF($E$2="Female",VLOOKUP(ROUNDUP(B185,0),'Girls WHO lb'!A:M,$I$6,FALSE),0))</f>
        <v>15.211896090765</v>
      </c>
      <c r="E185" s="3">
        <f t="shared" si="29"/>
        <v>14.5927897380537</v>
      </c>
      <c r="F185" s="3">
        <f t="shared" si="30"/>
        <v>8</v>
      </c>
      <c r="G185" s="2">
        <f t="shared" si="31"/>
        <v>2</v>
      </c>
      <c r="H185" s="3">
        <f t="shared" si="32"/>
        <v>1</v>
      </c>
    </row>
    <row r="186" spans="1:8" x14ac:dyDescent="0.2">
      <c r="A186" s="6">
        <v>136</v>
      </c>
      <c r="B186" s="6">
        <f t="shared" si="28"/>
        <v>4.4712328767123282</v>
      </c>
      <c r="C186" s="3">
        <f>IF($E$2="Male",VLOOKUP(ROUNDDOWN(B186,0),'Boys WHO lb'!A:M,$I$6,FALSE),IF($E$2="Female",VLOOKUP(ROUNDDOWN(B186,0),'Girls WHO lb'!A:M,$I$6,FALSE),0))</f>
        <v>14.10958477984</v>
      </c>
      <c r="D186" s="3">
        <f>IF($E$2="Male",VLOOKUP(ROUNDUP(B186,0),'Boys WHO lb'!A:M,$I$6,FALSE),IF($E$2="Female",VLOOKUP(ROUNDUP(B186,0),'Girls WHO lb'!A:M,$I$6,FALSE),0))</f>
        <v>15.211896090765</v>
      </c>
      <c r="E186" s="3">
        <f t="shared" si="29"/>
        <v>14.629030109919725</v>
      </c>
      <c r="F186" s="3">
        <f t="shared" si="30"/>
        <v>8</v>
      </c>
      <c r="G186" s="2">
        <f t="shared" si="31"/>
        <v>2</v>
      </c>
      <c r="H186" s="3">
        <f t="shared" si="32"/>
        <v>1</v>
      </c>
    </row>
    <row r="187" spans="1:8" x14ac:dyDescent="0.2">
      <c r="A187" s="6">
        <v>137</v>
      </c>
      <c r="B187" s="6">
        <f t="shared" si="28"/>
        <v>4.5041095890410956</v>
      </c>
      <c r="C187" s="3">
        <f>IF($E$2="Male",VLOOKUP(ROUNDDOWN(B187,0),'Boys WHO lb'!A:M,$I$6,FALSE),IF($E$2="Female",VLOOKUP(ROUNDDOWN(B187,0),'Girls WHO lb'!A:M,$I$6,FALSE),0))</f>
        <v>14.10958477984</v>
      </c>
      <c r="D187" s="3">
        <f>IF($E$2="Male",VLOOKUP(ROUNDUP(B187,0),'Boys WHO lb'!A:M,$I$6,FALSE),IF($E$2="Female",VLOOKUP(ROUNDUP(B187,0),'Girls WHO lb'!A:M,$I$6,FALSE),0))</f>
        <v>15.211896090765</v>
      </c>
      <c r="E187" s="3">
        <f t="shared" si="29"/>
        <v>14.665270481785754</v>
      </c>
      <c r="F187" s="3">
        <f t="shared" si="30"/>
        <v>8</v>
      </c>
      <c r="G187" s="2">
        <f t="shared" si="31"/>
        <v>2</v>
      </c>
      <c r="H187" s="3">
        <f t="shared" si="32"/>
        <v>1</v>
      </c>
    </row>
    <row r="188" spans="1:8" x14ac:dyDescent="0.2">
      <c r="A188" s="6">
        <v>138</v>
      </c>
      <c r="B188" s="6">
        <f t="shared" si="28"/>
        <v>4.536986301369863</v>
      </c>
      <c r="C188" s="3">
        <f>IF($E$2="Male",VLOOKUP(ROUNDDOWN(B188,0),'Boys WHO lb'!A:M,$I$6,FALSE),IF($E$2="Female",VLOOKUP(ROUNDDOWN(B188,0),'Girls WHO lb'!A:M,$I$6,FALSE),0))</f>
        <v>14.10958477984</v>
      </c>
      <c r="D188" s="3">
        <f>IF($E$2="Male",VLOOKUP(ROUNDUP(B188,0),'Boys WHO lb'!A:M,$I$6,FALSE),IF($E$2="Female",VLOOKUP(ROUNDUP(B188,0),'Girls WHO lb'!A:M,$I$6,FALSE),0))</f>
        <v>15.211896090765</v>
      </c>
      <c r="E188" s="3">
        <f t="shared" si="29"/>
        <v>14.701510853651781</v>
      </c>
      <c r="F188" s="3">
        <f t="shared" si="30"/>
        <v>8</v>
      </c>
      <c r="G188" s="2">
        <f t="shared" si="31"/>
        <v>2</v>
      </c>
      <c r="H188" s="3">
        <f t="shared" si="32"/>
        <v>1</v>
      </c>
    </row>
    <row r="189" spans="1:8" x14ac:dyDescent="0.2">
      <c r="A189" s="6">
        <v>139</v>
      </c>
      <c r="B189" s="6">
        <f t="shared" si="28"/>
        <v>4.5698630136986296</v>
      </c>
      <c r="C189" s="3">
        <f>IF($E$2="Male",VLOOKUP(ROUNDDOWN(B189,0),'Boys WHO lb'!A:M,$I$6,FALSE),IF($E$2="Female",VLOOKUP(ROUNDDOWN(B189,0),'Girls WHO lb'!A:M,$I$6,FALSE),0))</f>
        <v>14.10958477984</v>
      </c>
      <c r="D189" s="3">
        <f>IF($E$2="Male",VLOOKUP(ROUNDUP(B189,0),'Boys WHO lb'!A:M,$I$6,FALSE),IF($E$2="Female",VLOOKUP(ROUNDUP(B189,0),'Girls WHO lb'!A:M,$I$6,FALSE),0))</f>
        <v>15.211896090765</v>
      </c>
      <c r="E189" s="3">
        <f t="shared" si="29"/>
        <v>14.737751225517808</v>
      </c>
      <c r="F189" s="3">
        <f t="shared" si="30"/>
        <v>8</v>
      </c>
      <c r="G189" s="2">
        <f t="shared" si="31"/>
        <v>2</v>
      </c>
      <c r="H189" s="3">
        <f t="shared" si="32"/>
        <v>1</v>
      </c>
    </row>
    <row r="190" spans="1:8" x14ac:dyDescent="0.2">
      <c r="A190" s="6">
        <v>140</v>
      </c>
      <c r="B190" s="6">
        <f t="shared" si="28"/>
        <v>4.602739726027397</v>
      </c>
      <c r="C190" s="3">
        <f>IF($E$2="Male",VLOOKUP(ROUNDDOWN(B190,0),'Boys WHO lb'!A:M,$I$6,FALSE),IF($E$2="Female",VLOOKUP(ROUNDDOWN(B190,0),'Girls WHO lb'!A:M,$I$6,FALSE),0))</f>
        <v>14.10958477984</v>
      </c>
      <c r="D190" s="3">
        <f>IF($E$2="Male",VLOOKUP(ROUNDUP(B190,0),'Boys WHO lb'!A:M,$I$6,FALSE),IF($E$2="Female",VLOOKUP(ROUNDUP(B190,0),'Girls WHO lb'!A:M,$I$6,FALSE),0))</f>
        <v>15.211896090765</v>
      </c>
      <c r="E190" s="3">
        <f t="shared" si="29"/>
        <v>14.773991597383835</v>
      </c>
      <c r="F190" s="3">
        <f t="shared" si="30"/>
        <v>8</v>
      </c>
      <c r="G190" s="2">
        <f t="shared" si="31"/>
        <v>2</v>
      </c>
      <c r="H190" s="3">
        <f t="shared" si="32"/>
        <v>1</v>
      </c>
    </row>
    <row r="191" spans="1:8" x14ac:dyDescent="0.2">
      <c r="A191" s="6">
        <v>141</v>
      </c>
      <c r="B191" s="6">
        <f t="shared" si="28"/>
        <v>4.6356164383561644</v>
      </c>
      <c r="C191" s="3">
        <f>IF($E$2="Male",VLOOKUP(ROUNDDOWN(B191,0),'Boys WHO lb'!A:M,$I$6,FALSE),IF($E$2="Female",VLOOKUP(ROUNDDOWN(B191,0),'Girls WHO lb'!A:M,$I$6,FALSE),0))</f>
        <v>14.10958477984</v>
      </c>
      <c r="D191" s="3">
        <f>IF($E$2="Male",VLOOKUP(ROUNDUP(B191,0),'Boys WHO lb'!A:M,$I$6,FALSE),IF($E$2="Female",VLOOKUP(ROUNDUP(B191,0),'Girls WHO lb'!A:M,$I$6,FALSE),0))</f>
        <v>15.211896090765</v>
      </c>
      <c r="E191" s="3">
        <f t="shared" si="29"/>
        <v>14.810231969249863</v>
      </c>
      <c r="F191" s="3">
        <f t="shared" si="30"/>
        <v>8</v>
      </c>
      <c r="G191" s="2">
        <f t="shared" si="31"/>
        <v>2</v>
      </c>
      <c r="H191" s="3">
        <f t="shared" si="32"/>
        <v>1</v>
      </c>
    </row>
    <row r="192" spans="1:8" x14ac:dyDescent="0.2">
      <c r="A192" s="6">
        <v>142</v>
      </c>
      <c r="B192" s="6">
        <f t="shared" si="28"/>
        <v>4.668493150684931</v>
      </c>
      <c r="C192" s="3">
        <f>IF($E$2="Male",VLOOKUP(ROUNDDOWN(B192,0),'Boys WHO lb'!A:M,$I$6,FALSE),IF($E$2="Female",VLOOKUP(ROUNDDOWN(B192,0),'Girls WHO lb'!A:M,$I$6,FALSE),0))</f>
        <v>14.10958477984</v>
      </c>
      <c r="D192" s="3">
        <f>IF($E$2="Male",VLOOKUP(ROUNDUP(B192,0),'Boys WHO lb'!A:M,$I$6,FALSE),IF($E$2="Female",VLOOKUP(ROUNDUP(B192,0),'Girls WHO lb'!A:M,$I$6,FALSE),0))</f>
        <v>15.211896090765</v>
      </c>
      <c r="E192" s="3">
        <f t="shared" si="29"/>
        <v>14.84647234111589</v>
      </c>
      <c r="F192" s="3">
        <f t="shared" si="30"/>
        <v>8</v>
      </c>
      <c r="G192" s="2">
        <f t="shared" si="31"/>
        <v>2</v>
      </c>
      <c r="H192" s="3">
        <f t="shared" si="32"/>
        <v>1</v>
      </c>
    </row>
    <row r="193" spans="1:8" x14ac:dyDescent="0.2">
      <c r="A193" s="6">
        <v>143</v>
      </c>
      <c r="B193" s="6">
        <f t="shared" si="28"/>
        <v>4.7013698630136984</v>
      </c>
      <c r="C193" s="3">
        <f>IF($E$2="Male",VLOOKUP(ROUNDDOWN(B193,0),'Boys WHO lb'!A:M,$I$6,FALSE),IF($E$2="Female",VLOOKUP(ROUNDDOWN(B193,0),'Girls WHO lb'!A:M,$I$6,FALSE),0))</f>
        <v>14.10958477984</v>
      </c>
      <c r="D193" s="3">
        <f>IF($E$2="Male",VLOOKUP(ROUNDUP(B193,0),'Boys WHO lb'!A:M,$I$6,FALSE),IF($E$2="Female",VLOOKUP(ROUNDUP(B193,0),'Girls WHO lb'!A:M,$I$6,FALSE),0))</f>
        <v>15.211896090765</v>
      </c>
      <c r="E193" s="3">
        <f t="shared" si="29"/>
        <v>14.882712712981919</v>
      </c>
      <c r="F193" s="3">
        <f t="shared" si="30"/>
        <v>8</v>
      </c>
      <c r="G193" s="2">
        <f t="shared" si="31"/>
        <v>2</v>
      </c>
      <c r="H193" s="3">
        <f t="shared" si="32"/>
        <v>1</v>
      </c>
    </row>
    <row r="194" spans="1:8" x14ac:dyDescent="0.2">
      <c r="A194" s="6">
        <v>144</v>
      </c>
      <c r="B194" s="6">
        <f t="shared" si="28"/>
        <v>4.7342465753424658</v>
      </c>
      <c r="C194" s="3">
        <f>IF($E$2="Male",VLOOKUP(ROUNDDOWN(B194,0),'Boys WHO lb'!A:M,$I$6,FALSE),IF($E$2="Female",VLOOKUP(ROUNDDOWN(B194,0),'Girls WHO lb'!A:M,$I$6,FALSE),0))</f>
        <v>14.10958477984</v>
      </c>
      <c r="D194" s="3">
        <f>IF($E$2="Male",VLOOKUP(ROUNDUP(B194,0),'Boys WHO lb'!A:M,$I$6,FALSE),IF($E$2="Female",VLOOKUP(ROUNDUP(B194,0),'Girls WHO lb'!A:M,$I$6,FALSE),0))</f>
        <v>15.211896090765</v>
      </c>
      <c r="E194" s="3">
        <f t="shared" si="29"/>
        <v>14.918953084847946</v>
      </c>
      <c r="F194" s="3">
        <f t="shared" si="30"/>
        <v>8</v>
      </c>
      <c r="G194" s="2">
        <f t="shared" si="31"/>
        <v>2</v>
      </c>
      <c r="H194" s="3">
        <f t="shared" si="32"/>
        <v>1</v>
      </c>
    </row>
    <row r="195" spans="1:8" x14ac:dyDescent="0.2">
      <c r="A195" s="6">
        <v>145</v>
      </c>
      <c r="B195" s="6">
        <f t="shared" si="28"/>
        <v>4.7671232876712324</v>
      </c>
      <c r="C195" s="3">
        <f>IF($E$2="Male",VLOOKUP(ROUNDDOWN(B195,0),'Boys WHO lb'!A:M,$I$6,FALSE),IF($E$2="Female",VLOOKUP(ROUNDDOWN(B195,0),'Girls WHO lb'!A:M,$I$6,FALSE),0))</f>
        <v>14.10958477984</v>
      </c>
      <c r="D195" s="3">
        <f>IF($E$2="Male",VLOOKUP(ROUNDUP(B195,0),'Boys WHO lb'!A:M,$I$6,FALSE),IF($E$2="Female",VLOOKUP(ROUNDUP(B195,0),'Girls WHO lb'!A:M,$I$6,FALSE),0))</f>
        <v>15.211896090765</v>
      </c>
      <c r="E195" s="3">
        <f t="shared" si="29"/>
        <v>14.955193456713973</v>
      </c>
      <c r="F195" s="3">
        <f t="shared" si="30"/>
        <v>8</v>
      </c>
      <c r="G195" s="2">
        <f t="shared" si="31"/>
        <v>2</v>
      </c>
      <c r="H195" s="3">
        <f t="shared" si="32"/>
        <v>1</v>
      </c>
    </row>
    <row r="196" spans="1:8" x14ac:dyDescent="0.2">
      <c r="A196" s="6">
        <v>146</v>
      </c>
      <c r="B196" s="6">
        <f t="shared" si="28"/>
        <v>4.8</v>
      </c>
      <c r="C196" s="3">
        <f>IF($E$2="Male",VLOOKUP(ROUNDDOWN(B196,0),'Boys WHO lb'!A:M,$I$6,FALSE),IF($E$2="Female",VLOOKUP(ROUNDDOWN(B196,0),'Girls WHO lb'!A:M,$I$6,FALSE),0))</f>
        <v>14.10958477984</v>
      </c>
      <c r="D196" s="3">
        <f>IF($E$2="Male",VLOOKUP(ROUNDUP(B196,0),'Boys WHO lb'!A:M,$I$6,FALSE),IF($E$2="Female",VLOOKUP(ROUNDUP(B196,0),'Girls WHO lb'!A:M,$I$6,FALSE),0))</f>
        <v>15.211896090765</v>
      </c>
      <c r="E196" s="3">
        <f t="shared" si="29"/>
        <v>14.99143382858</v>
      </c>
      <c r="F196" s="3">
        <f t="shared" si="30"/>
        <v>8</v>
      </c>
      <c r="G196" s="2">
        <f t="shared" si="31"/>
        <v>2</v>
      </c>
      <c r="H196" s="3">
        <f t="shared" si="32"/>
        <v>1</v>
      </c>
    </row>
    <row r="197" spans="1:8" x14ac:dyDescent="0.2">
      <c r="A197" s="6">
        <v>147</v>
      </c>
      <c r="B197" s="6">
        <f t="shared" si="28"/>
        <v>4.8328767123287673</v>
      </c>
      <c r="C197" s="3">
        <f>IF($E$2="Male",VLOOKUP(ROUNDDOWN(B197,0),'Boys WHO lb'!A:M,$I$6,FALSE),IF($E$2="Female",VLOOKUP(ROUNDDOWN(B197,0),'Girls WHO lb'!A:M,$I$6,FALSE),0))</f>
        <v>14.10958477984</v>
      </c>
      <c r="D197" s="3">
        <f>IF($E$2="Male",VLOOKUP(ROUNDUP(B197,0),'Boys WHO lb'!A:M,$I$6,FALSE),IF($E$2="Female",VLOOKUP(ROUNDUP(B197,0),'Girls WHO lb'!A:M,$I$6,FALSE),0))</f>
        <v>15.211896090765</v>
      </c>
      <c r="E197" s="3">
        <f t="shared" si="29"/>
        <v>15.027674200446027</v>
      </c>
      <c r="F197" s="3">
        <f t="shared" si="30"/>
        <v>8</v>
      </c>
      <c r="G197" s="2">
        <f t="shared" si="31"/>
        <v>2</v>
      </c>
      <c r="H197" s="3">
        <f t="shared" si="32"/>
        <v>2</v>
      </c>
    </row>
    <row r="198" spans="1:8" x14ac:dyDescent="0.2">
      <c r="A198" s="6">
        <v>148</v>
      </c>
      <c r="B198" s="6">
        <f t="shared" si="28"/>
        <v>4.8657534246575338</v>
      </c>
      <c r="C198" s="3">
        <f>IF($E$2="Male",VLOOKUP(ROUNDDOWN(B198,0),'Boys WHO lb'!A:M,$I$6,FALSE),IF($E$2="Female",VLOOKUP(ROUNDDOWN(B198,0),'Girls WHO lb'!A:M,$I$6,FALSE),0))</f>
        <v>14.10958477984</v>
      </c>
      <c r="D198" s="3">
        <f>IF($E$2="Male",VLOOKUP(ROUNDUP(B198,0),'Boys WHO lb'!A:M,$I$6,FALSE),IF($E$2="Female",VLOOKUP(ROUNDUP(B198,0),'Girls WHO lb'!A:M,$I$6,FALSE),0))</f>
        <v>15.211896090765</v>
      </c>
      <c r="E198" s="3">
        <f t="shared" si="29"/>
        <v>15.063914572312054</v>
      </c>
      <c r="F198" s="3">
        <f t="shared" si="30"/>
        <v>8</v>
      </c>
      <c r="G198" s="2">
        <f t="shared" si="31"/>
        <v>2</v>
      </c>
      <c r="H198" s="3">
        <f t="shared" si="32"/>
        <v>2</v>
      </c>
    </row>
    <row r="199" spans="1:8" x14ac:dyDescent="0.2">
      <c r="A199" s="6">
        <v>149</v>
      </c>
      <c r="B199" s="6">
        <f t="shared" si="28"/>
        <v>4.8986301369863012</v>
      </c>
      <c r="C199" s="3">
        <f>IF($E$2="Male",VLOOKUP(ROUNDDOWN(B199,0),'Boys WHO lb'!A:M,$I$6,FALSE),IF($E$2="Female",VLOOKUP(ROUNDDOWN(B199,0),'Girls WHO lb'!A:M,$I$6,FALSE),0))</f>
        <v>14.10958477984</v>
      </c>
      <c r="D199" s="3">
        <f>IF($E$2="Male",VLOOKUP(ROUNDUP(B199,0),'Boys WHO lb'!A:M,$I$6,FALSE),IF($E$2="Female",VLOOKUP(ROUNDUP(B199,0),'Girls WHO lb'!A:M,$I$6,FALSE),0))</f>
        <v>15.211896090765</v>
      </c>
      <c r="E199" s="3">
        <f t="shared" si="29"/>
        <v>15.100154944178083</v>
      </c>
      <c r="F199" s="3">
        <f t="shared" si="30"/>
        <v>8</v>
      </c>
      <c r="G199" s="2">
        <f t="shared" si="31"/>
        <v>2</v>
      </c>
      <c r="H199" s="3">
        <f t="shared" si="32"/>
        <v>2</v>
      </c>
    </row>
    <row r="200" spans="1:8" x14ac:dyDescent="0.2">
      <c r="A200" s="6">
        <v>150</v>
      </c>
      <c r="B200" s="6">
        <f t="shared" si="28"/>
        <v>4.9315068493150687</v>
      </c>
      <c r="C200" s="3">
        <f>IF($E$2="Male",VLOOKUP(ROUNDDOWN(B200,0),'Boys WHO lb'!A:M,$I$6,FALSE),IF($E$2="Female",VLOOKUP(ROUNDDOWN(B200,0),'Girls WHO lb'!A:M,$I$6,FALSE),0))</f>
        <v>14.10958477984</v>
      </c>
      <c r="D200" s="3">
        <f>IF($E$2="Male",VLOOKUP(ROUNDUP(B200,0),'Boys WHO lb'!A:M,$I$6,FALSE),IF($E$2="Female",VLOOKUP(ROUNDUP(B200,0),'Girls WHO lb'!A:M,$I$6,FALSE),0))</f>
        <v>15.211896090765</v>
      </c>
      <c r="E200" s="3">
        <f t="shared" si="29"/>
        <v>15.13639531604411</v>
      </c>
      <c r="F200" s="3">
        <f t="shared" si="30"/>
        <v>8</v>
      </c>
      <c r="G200" s="2">
        <f t="shared" si="31"/>
        <v>2</v>
      </c>
      <c r="H200" s="3">
        <f t="shared" si="32"/>
        <v>2</v>
      </c>
    </row>
    <row r="201" spans="1:8" x14ac:dyDescent="0.2">
      <c r="A201" s="6">
        <v>151</v>
      </c>
      <c r="B201" s="6">
        <f t="shared" si="28"/>
        <v>4.9643835616438352</v>
      </c>
      <c r="C201" s="3">
        <f>IF($E$2="Male",VLOOKUP(ROUNDDOWN(B201,0),'Boys WHO lb'!A:M,$I$6,FALSE),IF($E$2="Female",VLOOKUP(ROUNDDOWN(B201,0),'Girls WHO lb'!A:M,$I$6,FALSE),0))</f>
        <v>14.10958477984</v>
      </c>
      <c r="D201" s="3">
        <f>IF($E$2="Male",VLOOKUP(ROUNDUP(B201,0),'Boys WHO lb'!A:M,$I$6,FALSE),IF($E$2="Female",VLOOKUP(ROUNDUP(B201,0),'Girls WHO lb'!A:M,$I$6,FALSE),0))</f>
        <v>15.211896090765</v>
      </c>
      <c r="E201" s="3">
        <f t="shared" si="29"/>
        <v>15.172635687910137</v>
      </c>
      <c r="F201" s="3">
        <f t="shared" si="30"/>
        <v>8</v>
      </c>
      <c r="G201" s="2">
        <f t="shared" si="31"/>
        <v>2</v>
      </c>
      <c r="H201" s="3">
        <f t="shared" si="32"/>
        <v>2</v>
      </c>
    </row>
    <row r="202" spans="1:8" x14ac:dyDescent="0.2">
      <c r="A202" s="6">
        <v>152</v>
      </c>
      <c r="B202" s="6">
        <f t="shared" si="28"/>
        <v>4.9972602739726026</v>
      </c>
      <c r="C202" s="3">
        <f>IF($E$2="Male",VLOOKUP(ROUNDDOWN(B202,0),'Boys WHO lb'!A:M,$I$6,FALSE),IF($E$2="Female",VLOOKUP(ROUNDDOWN(B202,0),'Girls WHO lb'!A:M,$I$6,FALSE),0))</f>
        <v>14.10958477984</v>
      </c>
      <c r="D202" s="3">
        <f>IF($E$2="Male",VLOOKUP(ROUNDUP(B202,0),'Boys WHO lb'!A:M,$I$6,FALSE),IF($E$2="Female",VLOOKUP(ROUNDUP(B202,0),'Girls WHO lb'!A:M,$I$6,FALSE),0))</f>
        <v>15.211896090765</v>
      </c>
      <c r="E202" s="3">
        <f t="shared" si="29"/>
        <v>15.208876059776165</v>
      </c>
      <c r="F202" s="3">
        <f t="shared" si="30"/>
        <v>8</v>
      </c>
      <c r="G202" s="2">
        <f t="shared" si="31"/>
        <v>2</v>
      </c>
      <c r="H202" s="3">
        <f t="shared" si="32"/>
        <v>2</v>
      </c>
    </row>
    <row r="203" spans="1:8" x14ac:dyDescent="0.2">
      <c r="A203" s="6">
        <v>153</v>
      </c>
      <c r="B203" s="6">
        <f t="shared" si="28"/>
        <v>5.0301369863013701</v>
      </c>
      <c r="C203" s="3">
        <f>IF($E$2="Male",VLOOKUP(ROUNDDOWN(B203,0),'Boys WHO lb'!A:M,$I$6,FALSE),IF($E$2="Female",VLOOKUP(ROUNDDOWN(B203,0),'Girls WHO lb'!A:M,$I$6,FALSE),0))</f>
        <v>15.211896090765</v>
      </c>
      <c r="D203" s="3">
        <f>IF($E$2="Male",VLOOKUP(ROUNDUP(B203,0),'Boys WHO lb'!A:M,$I$6,FALSE),IF($E$2="Female",VLOOKUP(ROUNDUP(B203,0),'Girls WHO lb'!A:M,$I$6,FALSE),0))</f>
        <v>16.093745139505</v>
      </c>
      <c r="E203" s="3">
        <f t="shared" si="29"/>
        <v>15.238472363466753</v>
      </c>
      <c r="F203" s="3">
        <f t="shared" si="30"/>
        <v>8</v>
      </c>
      <c r="G203" s="2">
        <f t="shared" si="31"/>
        <v>2</v>
      </c>
      <c r="H203" s="3">
        <f t="shared" si="32"/>
        <v>2</v>
      </c>
    </row>
    <row r="204" spans="1:8" x14ac:dyDescent="0.2">
      <c r="A204" s="6">
        <v>154</v>
      </c>
      <c r="B204" s="6">
        <f t="shared" si="28"/>
        <v>5.0630136986301366</v>
      </c>
      <c r="C204" s="3">
        <f>IF($E$2="Male",VLOOKUP(ROUNDDOWN(B204,0),'Boys WHO lb'!A:M,$I$6,FALSE),IF($E$2="Female",VLOOKUP(ROUNDDOWN(B204,0),'Girls WHO lb'!A:M,$I$6,FALSE),0))</f>
        <v>15.211896090765</v>
      </c>
      <c r="D204" s="3">
        <f>IF($E$2="Male",VLOOKUP(ROUNDUP(B204,0),'Boys WHO lb'!A:M,$I$6,FALSE),IF($E$2="Female",VLOOKUP(ROUNDUP(B204,0),'Girls WHO lb'!A:M,$I$6,FALSE),0))</f>
        <v>16.093745139505</v>
      </c>
      <c r="E204" s="3">
        <f t="shared" si="29"/>
        <v>15.267464660959575</v>
      </c>
      <c r="F204" s="3">
        <f t="shared" si="30"/>
        <v>8</v>
      </c>
      <c r="G204" s="2">
        <f t="shared" si="31"/>
        <v>2</v>
      </c>
      <c r="H204" s="3">
        <f t="shared" si="32"/>
        <v>2</v>
      </c>
    </row>
    <row r="205" spans="1:8" x14ac:dyDescent="0.2">
      <c r="A205" s="6">
        <v>155</v>
      </c>
      <c r="B205" s="6">
        <f t="shared" si="28"/>
        <v>5.095890410958904</v>
      </c>
      <c r="C205" s="3">
        <f>IF($E$2="Male",VLOOKUP(ROUNDDOWN(B205,0),'Boys WHO lb'!A:M,$I$6,FALSE),IF($E$2="Female",VLOOKUP(ROUNDDOWN(B205,0),'Girls WHO lb'!A:M,$I$6,FALSE),0))</f>
        <v>15.211896090765</v>
      </c>
      <c r="D205" s="3">
        <f>IF($E$2="Male",VLOOKUP(ROUNDUP(B205,0),'Boys WHO lb'!A:M,$I$6,FALSE),IF($E$2="Female",VLOOKUP(ROUNDUP(B205,0),'Girls WHO lb'!A:M,$I$6,FALSE),0))</f>
        <v>16.093745139505</v>
      </c>
      <c r="E205" s="3">
        <f t="shared" si="29"/>
        <v>15.296456958452398</v>
      </c>
      <c r="F205" s="3">
        <f t="shared" si="30"/>
        <v>8</v>
      </c>
      <c r="G205" s="2">
        <f t="shared" si="31"/>
        <v>2</v>
      </c>
      <c r="H205" s="3">
        <f t="shared" si="32"/>
        <v>2</v>
      </c>
    </row>
    <row r="206" spans="1:8" x14ac:dyDescent="0.2">
      <c r="A206" s="6">
        <v>156</v>
      </c>
      <c r="B206" s="6">
        <f t="shared" si="28"/>
        <v>5.1287671232876706</v>
      </c>
      <c r="C206" s="3">
        <f>IF($E$2="Male",VLOOKUP(ROUNDDOWN(B206,0),'Boys WHO lb'!A:M,$I$6,FALSE),IF($E$2="Female",VLOOKUP(ROUNDDOWN(B206,0),'Girls WHO lb'!A:M,$I$6,FALSE),0))</f>
        <v>15.211896090765</v>
      </c>
      <c r="D206" s="3">
        <f>IF($E$2="Male",VLOOKUP(ROUNDUP(B206,0),'Boys WHO lb'!A:M,$I$6,FALSE),IF($E$2="Female",VLOOKUP(ROUNDUP(B206,0),'Girls WHO lb'!A:M,$I$6,FALSE),0))</f>
        <v>16.093745139505</v>
      </c>
      <c r="E206" s="3">
        <f t="shared" si="29"/>
        <v>15.32544925594522</v>
      </c>
      <c r="F206" s="3">
        <f t="shared" si="30"/>
        <v>8</v>
      </c>
      <c r="G206" s="2">
        <f t="shared" si="31"/>
        <v>2</v>
      </c>
      <c r="H206" s="3">
        <f t="shared" si="32"/>
        <v>2</v>
      </c>
    </row>
    <row r="207" spans="1:8" x14ac:dyDescent="0.2">
      <c r="A207" s="6">
        <v>157</v>
      </c>
      <c r="B207" s="6">
        <f t="shared" si="28"/>
        <v>5.161643835616438</v>
      </c>
      <c r="C207" s="3">
        <f>IF($E$2="Male",VLOOKUP(ROUNDDOWN(B207,0),'Boys WHO lb'!A:M,$I$6,FALSE),IF($E$2="Female",VLOOKUP(ROUNDDOWN(B207,0),'Girls WHO lb'!A:M,$I$6,FALSE),0))</f>
        <v>15.211896090765</v>
      </c>
      <c r="D207" s="3">
        <f>IF($E$2="Male",VLOOKUP(ROUNDUP(B207,0),'Boys WHO lb'!A:M,$I$6,FALSE),IF($E$2="Female",VLOOKUP(ROUNDUP(B207,0),'Girls WHO lb'!A:M,$I$6,FALSE),0))</f>
        <v>16.093745139505</v>
      </c>
      <c r="E207" s="3">
        <f t="shared" si="29"/>
        <v>15.354441553438042</v>
      </c>
      <c r="F207" s="3">
        <f t="shared" si="30"/>
        <v>8</v>
      </c>
      <c r="G207" s="2">
        <f t="shared" si="31"/>
        <v>2</v>
      </c>
      <c r="H207" s="3">
        <f t="shared" si="32"/>
        <v>2</v>
      </c>
    </row>
    <row r="208" spans="1:8" x14ac:dyDescent="0.2">
      <c r="A208" s="6">
        <v>158</v>
      </c>
      <c r="B208" s="6">
        <f t="shared" si="28"/>
        <v>5.1945205479452055</v>
      </c>
      <c r="C208" s="3">
        <f>IF($E$2="Male",VLOOKUP(ROUNDDOWN(B208,0),'Boys WHO lb'!A:M,$I$6,FALSE),IF($E$2="Female",VLOOKUP(ROUNDDOWN(B208,0),'Girls WHO lb'!A:M,$I$6,FALSE),0))</f>
        <v>15.211896090765</v>
      </c>
      <c r="D208" s="3">
        <f>IF($E$2="Male",VLOOKUP(ROUNDUP(B208,0),'Boys WHO lb'!A:M,$I$6,FALSE),IF($E$2="Female",VLOOKUP(ROUNDUP(B208,0),'Girls WHO lb'!A:M,$I$6,FALSE),0))</f>
        <v>16.093745139505</v>
      </c>
      <c r="E208" s="3">
        <f t="shared" si="29"/>
        <v>15.383433850930864</v>
      </c>
      <c r="F208" s="3">
        <f t="shared" si="30"/>
        <v>8</v>
      </c>
      <c r="G208" s="2">
        <f t="shared" si="31"/>
        <v>2</v>
      </c>
      <c r="H208" s="3">
        <f t="shared" si="32"/>
        <v>2</v>
      </c>
    </row>
    <row r="209" spans="1:8" x14ac:dyDescent="0.2">
      <c r="A209" s="6">
        <v>159</v>
      </c>
      <c r="B209" s="6">
        <f t="shared" si="28"/>
        <v>5.227397260273972</v>
      </c>
      <c r="C209" s="3">
        <f>IF($E$2="Male",VLOOKUP(ROUNDDOWN(B209,0),'Boys WHO lb'!A:M,$I$6,FALSE),IF($E$2="Female",VLOOKUP(ROUNDDOWN(B209,0),'Girls WHO lb'!A:M,$I$6,FALSE),0))</f>
        <v>15.211896090765</v>
      </c>
      <c r="D209" s="3">
        <f>IF($E$2="Male",VLOOKUP(ROUNDUP(B209,0),'Boys WHO lb'!A:M,$I$6,FALSE),IF($E$2="Female",VLOOKUP(ROUNDUP(B209,0),'Girls WHO lb'!A:M,$I$6,FALSE),0))</f>
        <v>16.093745139505</v>
      </c>
      <c r="E209" s="3">
        <f t="shared" si="29"/>
        <v>15.412426148423684</v>
      </c>
      <c r="F209" s="3">
        <f t="shared" si="30"/>
        <v>8</v>
      </c>
      <c r="G209" s="2">
        <f t="shared" si="31"/>
        <v>2</v>
      </c>
      <c r="H209" s="3">
        <f t="shared" si="32"/>
        <v>2</v>
      </c>
    </row>
    <row r="210" spans="1:8" x14ac:dyDescent="0.2">
      <c r="A210" s="6">
        <v>160</v>
      </c>
      <c r="B210" s="6">
        <f t="shared" si="28"/>
        <v>5.2602739726027394</v>
      </c>
      <c r="C210" s="3">
        <f>IF($E$2="Male",VLOOKUP(ROUNDDOWN(B210,0),'Boys WHO lb'!A:M,$I$6,FALSE),IF($E$2="Female",VLOOKUP(ROUNDDOWN(B210,0),'Girls WHO lb'!A:M,$I$6,FALSE),0))</f>
        <v>15.211896090765</v>
      </c>
      <c r="D210" s="3">
        <f>IF($E$2="Male",VLOOKUP(ROUNDUP(B210,0),'Boys WHO lb'!A:M,$I$6,FALSE),IF($E$2="Female",VLOOKUP(ROUNDUP(B210,0),'Girls WHO lb'!A:M,$I$6,FALSE),0))</f>
        <v>16.093745139505</v>
      </c>
      <c r="E210" s="3">
        <f t="shared" si="29"/>
        <v>15.441418445916506</v>
      </c>
      <c r="F210" s="3">
        <f t="shared" si="30"/>
        <v>8</v>
      </c>
      <c r="G210" s="2">
        <f t="shared" si="31"/>
        <v>2</v>
      </c>
      <c r="H210" s="3">
        <f t="shared" si="32"/>
        <v>2</v>
      </c>
    </row>
    <row r="211" spans="1:8" x14ac:dyDescent="0.2">
      <c r="A211" s="6">
        <v>161</v>
      </c>
      <c r="B211" s="6">
        <f t="shared" si="28"/>
        <v>5.2931506849315069</v>
      </c>
      <c r="C211" s="3">
        <f>IF($E$2="Male",VLOOKUP(ROUNDDOWN(B211,0),'Boys WHO lb'!A:M,$I$6,FALSE),IF($E$2="Female",VLOOKUP(ROUNDDOWN(B211,0),'Girls WHO lb'!A:M,$I$6,FALSE),0))</f>
        <v>15.211896090765</v>
      </c>
      <c r="D211" s="3">
        <f>IF($E$2="Male",VLOOKUP(ROUNDUP(B211,0),'Boys WHO lb'!A:M,$I$6,FALSE),IF($E$2="Female",VLOOKUP(ROUNDUP(B211,0),'Girls WHO lb'!A:M,$I$6,FALSE),0))</f>
        <v>16.093745139505</v>
      </c>
      <c r="E211" s="3">
        <f t="shared" si="29"/>
        <v>15.470410743409328</v>
      </c>
      <c r="F211" s="3">
        <f t="shared" si="30"/>
        <v>8</v>
      </c>
      <c r="G211" s="2">
        <f t="shared" si="31"/>
        <v>2</v>
      </c>
      <c r="H211" s="3">
        <f t="shared" si="32"/>
        <v>2</v>
      </c>
    </row>
    <row r="212" spans="1:8" x14ac:dyDescent="0.2">
      <c r="A212" s="6">
        <v>162</v>
      </c>
      <c r="B212" s="6">
        <f t="shared" si="28"/>
        <v>5.3260273972602734</v>
      </c>
      <c r="C212" s="3">
        <f>IF($E$2="Male",VLOOKUP(ROUNDDOWN(B212,0),'Boys WHO lb'!A:M,$I$6,FALSE),IF($E$2="Female",VLOOKUP(ROUNDDOWN(B212,0),'Girls WHO lb'!A:M,$I$6,FALSE),0))</f>
        <v>15.211896090765</v>
      </c>
      <c r="D212" s="3">
        <f>IF($E$2="Male",VLOOKUP(ROUNDUP(B212,0),'Boys WHO lb'!A:M,$I$6,FALSE),IF($E$2="Female",VLOOKUP(ROUNDUP(B212,0),'Girls WHO lb'!A:M,$I$6,FALSE),0))</f>
        <v>16.093745139505</v>
      </c>
      <c r="E212" s="3">
        <f t="shared" si="29"/>
        <v>15.49940304090215</v>
      </c>
      <c r="F212" s="3">
        <f t="shared" si="30"/>
        <v>8</v>
      </c>
      <c r="G212" s="2">
        <f t="shared" si="31"/>
        <v>2</v>
      </c>
      <c r="H212" s="3">
        <f t="shared" si="32"/>
        <v>2</v>
      </c>
    </row>
    <row r="213" spans="1:8" x14ac:dyDescent="0.2">
      <c r="A213" s="6">
        <v>163</v>
      </c>
      <c r="B213" s="6">
        <f t="shared" si="28"/>
        <v>5.3589041095890408</v>
      </c>
      <c r="C213" s="3">
        <f>IF($E$2="Male",VLOOKUP(ROUNDDOWN(B213,0),'Boys WHO lb'!A:M,$I$6,FALSE),IF($E$2="Female",VLOOKUP(ROUNDDOWN(B213,0),'Girls WHO lb'!A:M,$I$6,FALSE),0))</f>
        <v>15.211896090765</v>
      </c>
      <c r="D213" s="3">
        <f>IF($E$2="Male",VLOOKUP(ROUNDUP(B213,0),'Boys WHO lb'!A:M,$I$6,FALSE),IF($E$2="Female",VLOOKUP(ROUNDUP(B213,0),'Girls WHO lb'!A:M,$I$6,FALSE),0))</f>
        <v>16.093745139505</v>
      </c>
      <c r="E213" s="3">
        <f t="shared" si="29"/>
        <v>15.528395338394972</v>
      </c>
      <c r="F213" s="3">
        <f t="shared" si="30"/>
        <v>8</v>
      </c>
      <c r="G213" s="2">
        <f t="shared" si="31"/>
        <v>2</v>
      </c>
      <c r="H213" s="3">
        <f t="shared" si="32"/>
        <v>2</v>
      </c>
    </row>
    <row r="214" spans="1:8" x14ac:dyDescent="0.2">
      <c r="A214" s="6">
        <v>164</v>
      </c>
      <c r="B214" s="6">
        <f t="shared" si="28"/>
        <v>5.3917808219178083</v>
      </c>
      <c r="C214" s="3">
        <f>IF($E$2="Male",VLOOKUP(ROUNDDOWN(B214,0),'Boys WHO lb'!A:M,$I$6,FALSE),IF($E$2="Female",VLOOKUP(ROUNDDOWN(B214,0),'Girls WHO lb'!A:M,$I$6,FALSE),0))</f>
        <v>15.211896090765</v>
      </c>
      <c r="D214" s="3">
        <f>IF($E$2="Male",VLOOKUP(ROUNDUP(B214,0),'Boys WHO lb'!A:M,$I$6,FALSE),IF($E$2="Female",VLOOKUP(ROUNDUP(B214,0),'Girls WHO lb'!A:M,$I$6,FALSE),0))</f>
        <v>16.093745139505</v>
      </c>
      <c r="E214" s="3">
        <f t="shared" si="29"/>
        <v>15.557387635887794</v>
      </c>
      <c r="F214" s="3">
        <f t="shared" si="30"/>
        <v>8</v>
      </c>
      <c r="G214" s="2">
        <f t="shared" si="31"/>
        <v>2</v>
      </c>
      <c r="H214" s="3">
        <f t="shared" si="32"/>
        <v>2</v>
      </c>
    </row>
    <row r="215" spans="1:8" x14ac:dyDescent="0.2">
      <c r="A215" s="6">
        <v>165</v>
      </c>
      <c r="B215" s="6">
        <f t="shared" si="28"/>
        <v>5.4246575342465748</v>
      </c>
      <c r="C215" s="3">
        <f>IF($E$2="Male",VLOOKUP(ROUNDDOWN(B215,0),'Boys WHO lb'!A:M,$I$6,FALSE),IF($E$2="Female",VLOOKUP(ROUNDDOWN(B215,0),'Girls WHO lb'!A:M,$I$6,FALSE),0))</f>
        <v>15.211896090765</v>
      </c>
      <c r="D215" s="3">
        <f>IF($E$2="Male",VLOOKUP(ROUNDUP(B215,0),'Boys WHO lb'!A:M,$I$6,FALSE),IF($E$2="Female",VLOOKUP(ROUNDUP(B215,0),'Girls WHO lb'!A:M,$I$6,FALSE),0))</f>
        <v>16.093745139505</v>
      </c>
      <c r="E215" s="3">
        <f t="shared" si="29"/>
        <v>15.586379933380616</v>
      </c>
      <c r="F215" s="3">
        <f t="shared" si="30"/>
        <v>8</v>
      </c>
      <c r="G215" s="2">
        <f t="shared" si="31"/>
        <v>2</v>
      </c>
      <c r="H215" s="3">
        <f t="shared" si="32"/>
        <v>2</v>
      </c>
    </row>
    <row r="216" spans="1:8" x14ac:dyDescent="0.2">
      <c r="A216" s="6">
        <v>166</v>
      </c>
      <c r="B216" s="6">
        <f t="shared" si="28"/>
        <v>5.4575342465753423</v>
      </c>
      <c r="C216" s="3">
        <f>IF($E$2="Male",VLOOKUP(ROUNDDOWN(B216,0),'Boys WHO lb'!A:M,$I$6,FALSE),IF($E$2="Female",VLOOKUP(ROUNDDOWN(B216,0),'Girls WHO lb'!A:M,$I$6,FALSE),0))</f>
        <v>15.211896090765</v>
      </c>
      <c r="D216" s="3">
        <f>IF($E$2="Male",VLOOKUP(ROUNDUP(B216,0),'Boys WHO lb'!A:M,$I$6,FALSE),IF($E$2="Female",VLOOKUP(ROUNDUP(B216,0),'Girls WHO lb'!A:M,$I$6,FALSE),0))</f>
        <v>16.093745139505</v>
      </c>
      <c r="E216" s="3">
        <f t="shared" si="29"/>
        <v>15.615372230873438</v>
      </c>
      <c r="F216" s="3">
        <f t="shared" si="30"/>
        <v>8</v>
      </c>
      <c r="G216" s="2">
        <f t="shared" si="31"/>
        <v>2</v>
      </c>
      <c r="H216" s="3">
        <f t="shared" si="32"/>
        <v>2</v>
      </c>
    </row>
    <row r="217" spans="1:8" x14ac:dyDescent="0.2">
      <c r="A217" s="6">
        <v>167</v>
      </c>
      <c r="B217" s="6">
        <f t="shared" si="28"/>
        <v>5.4904109589041097</v>
      </c>
      <c r="C217" s="3">
        <f>IF($E$2="Male",VLOOKUP(ROUNDDOWN(B217,0),'Boys WHO lb'!A:M,$I$6,FALSE),IF($E$2="Female",VLOOKUP(ROUNDDOWN(B217,0),'Girls WHO lb'!A:M,$I$6,FALSE),0))</f>
        <v>15.211896090765</v>
      </c>
      <c r="D217" s="3">
        <f>IF($E$2="Male",VLOOKUP(ROUNDUP(B217,0),'Boys WHO lb'!A:M,$I$6,FALSE),IF($E$2="Female",VLOOKUP(ROUNDUP(B217,0),'Girls WHO lb'!A:M,$I$6,FALSE),0))</f>
        <v>16.093745139505</v>
      </c>
      <c r="E217" s="3">
        <f t="shared" si="29"/>
        <v>15.64436452836626</v>
      </c>
      <c r="F217" s="3">
        <f t="shared" si="30"/>
        <v>8</v>
      </c>
      <c r="G217" s="2">
        <f t="shared" si="31"/>
        <v>2</v>
      </c>
      <c r="H217" s="3">
        <f t="shared" si="32"/>
        <v>2</v>
      </c>
    </row>
    <row r="218" spans="1:8" x14ac:dyDescent="0.2">
      <c r="A218" s="6">
        <v>168</v>
      </c>
      <c r="B218" s="6">
        <f t="shared" si="28"/>
        <v>5.5232876712328762</v>
      </c>
      <c r="C218" s="3">
        <f>IF($E$2="Male",VLOOKUP(ROUNDDOWN(B218,0),'Boys WHO lb'!A:M,$I$6,FALSE),IF($E$2="Female",VLOOKUP(ROUNDDOWN(B218,0),'Girls WHO lb'!A:M,$I$6,FALSE),0))</f>
        <v>15.211896090765</v>
      </c>
      <c r="D218" s="3">
        <f>IF($E$2="Male",VLOOKUP(ROUNDUP(B218,0),'Boys WHO lb'!A:M,$I$6,FALSE),IF($E$2="Female",VLOOKUP(ROUNDUP(B218,0),'Girls WHO lb'!A:M,$I$6,FALSE),0))</f>
        <v>16.093745139505</v>
      </c>
      <c r="E218" s="3">
        <f t="shared" si="29"/>
        <v>15.673356825859083</v>
      </c>
      <c r="F218" s="3">
        <f t="shared" si="30"/>
        <v>8</v>
      </c>
      <c r="G218" s="2">
        <f t="shared" si="31"/>
        <v>2</v>
      </c>
      <c r="H218" s="3">
        <f t="shared" si="32"/>
        <v>2</v>
      </c>
    </row>
    <row r="219" spans="1:8" x14ac:dyDescent="0.2">
      <c r="A219" s="6">
        <v>169</v>
      </c>
      <c r="B219" s="6">
        <f t="shared" si="28"/>
        <v>5.5561643835616437</v>
      </c>
      <c r="C219" s="3">
        <f>IF($E$2="Male",VLOOKUP(ROUNDDOWN(B219,0),'Boys WHO lb'!A:M,$I$6,FALSE),IF($E$2="Female",VLOOKUP(ROUNDDOWN(B219,0),'Girls WHO lb'!A:M,$I$6,FALSE),0))</f>
        <v>15.211896090765</v>
      </c>
      <c r="D219" s="3">
        <f>IF($E$2="Male",VLOOKUP(ROUNDUP(B219,0),'Boys WHO lb'!A:M,$I$6,FALSE),IF($E$2="Female",VLOOKUP(ROUNDUP(B219,0),'Girls WHO lb'!A:M,$I$6,FALSE),0))</f>
        <v>16.093745139505</v>
      </c>
      <c r="E219" s="3">
        <f t="shared" si="29"/>
        <v>15.702349123351905</v>
      </c>
      <c r="F219" s="3">
        <f t="shared" si="30"/>
        <v>8</v>
      </c>
      <c r="G219" s="2">
        <f t="shared" si="31"/>
        <v>2</v>
      </c>
      <c r="H219" s="3">
        <f t="shared" si="32"/>
        <v>2</v>
      </c>
    </row>
    <row r="220" spans="1:8" x14ac:dyDescent="0.2">
      <c r="A220" s="6">
        <v>170</v>
      </c>
      <c r="B220" s="6">
        <f t="shared" si="28"/>
        <v>5.5890410958904111</v>
      </c>
      <c r="C220" s="3">
        <f>IF($E$2="Male",VLOOKUP(ROUNDDOWN(B220,0),'Boys WHO lb'!A:M,$I$6,FALSE),IF($E$2="Female",VLOOKUP(ROUNDDOWN(B220,0),'Girls WHO lb'!A:M,$I$6,FALSE),0))</f>
        <v>15.211896090765</v>
      </c>
      <c r="D220" s="3">
        <f>IF($E$2="Male",VLOOKUP(ROUNDUP(B220,0),'Boys WHO lb'!A:M,$I$6,FALSE),IF($E$2="Female",VLOOKUP(ROUNDUP(B220,0),'Girls WHO lb'!A:M,$I$6,FALSE),0))</f>
        <v>16.093745139505</v>
      </c>
      <c r="E220" s="3">
        <f t="shared" si="29"/>
        <v>15.731341420844727</v>
      </c>
      <c r="F220" s="3">
        <f t="shared" si="30"/>
        <v>8</v>
      </c>
      <c r="G220" s="2">
        <f t="shared" si="31"/>
        <v>2</v>
      </c>
      <c r="H220" s="3">
        <f t="shared" si="32"/>
        <v>2</v>
      </c>
    </row>
    <row r="221" spans="1:8" x14ac:dyDescent="0.2">
      <c r="A221" s="6">
        <v>171</v>
      </c>
      <c r="B221" s="6">
        <f t="shared" si="28"/>
        <v>5.6219178082191776</v>
      </c>
      <c r="C221" s="3">
        <f>IF($E$2="Male",VLOOKUP(ROUNDDOWN(B221,0),'Boys WHO lb'!A:M,$I$6,FALSE),IF($E$2="Female",VLOOKUP(ROUNDDOWN(B221,0),'Girls WHO lb'!A:M,$I$6,FALSE),0))</f>
        <v>15.211896090765</v>
      </c>
      <c r="D221" s="3">
        <f>IF($E$2="Male",VLOOKUP(ROUNDUP(B221,0),'Boys WHO lb'!A:M,$I$6,FALSE),IF($E$2="Female",VLOOKUP(ROUNDUP(B221,0),'Girls WHO lb'!A:M,$I$6,FALSE),0))</f>
        <v>16.093745139505</v>
      </c>
      <c r="E221" s="3">
        <f t="shared" si="29"/>
        <v>15.760333718337547</v>
      </c>
      <c r="F221" s="3">
        <f t="shared" si="30"/>
        <v>8</v>
      </c>
      <c r="G221" s="2">
        <f t="shared" si="31"/>
        <v>2</v>
      </c>
      <c r="H221" s="3">
        <f t="shared" si="32"/>
        <v>2</v>
      </c>
    </row>
    <row r="222" spans="1:8" x14ac:dyDescent="0.2">
      <c r="A222" s="6">
        <v>172</v>
      </c>
      <c r="B222" s="6">
        <f t="shared" si="28"/>
        <v>5.6547945205479451</v>
      </c>
      <c r="C222" s="3">
        <f>IF($E$2="Male",VLOOKUP(ROUNDDOWN(B222,0),'Boys WHO lb'!A:M,$I$6,FALSE),IF($E$2="Female",VLOOKUP(ROUNDDOWN(B222,0),'Girls WHO lb'!A:M,$I$6,FALSE),0))</f>
        <v>15.211896090765</v>
      </c>
      <c r="D222" s="3">
        <f>IF($E$2="Male",VLOOKUP(ROUNDUP(B222,0),'Boys WHO lb'!A:M,$I$6,FALSE),IF($E$2="Female",VLOOKUP(ROUNDUP(B222,0),'Girls WHO lb'!A:M,$I$6,FALSE),0))</f>
        <v>16.093745139505</v>
      </c>
      <c r="E222" s="3">
        <f t="shared" si="29"/>
        <v>15.789326015830369</v>
      </c>
      <c r="F222" s="3">
        <f t="shared" si="30"/>
        <v>8</v>
      </c>
      <c r="G222" s="2">
        <f t="shared" si="31"/>
        <v>2</v>
      </c>
      <c r="H222" s="3">
        <f t="shared" si="32"/>
        <v>2</v>
      </c>
    </row>
    <row r="223" spans="1:8" x14ac:dyDescent="0.2">
      <c r="A223" s="6">
        <v>173</v>
      </c>
      <c r="B223" s="6">
        <f t="shared" si="28"/>
        <v>5.6876712328767125</v>
      </c>
      <c r="C223" s="3">
        <f>IF($E$2="Male",VLOOKUP(ROUNDDOWN(B223,0),'Boys WHO lb'!A:M,$I$6,FALSE),IF($E$2="Female",VLOOKUP(ROUNDDOWN(B223,0),'Girls WHO lb'!A:M,$I$6,FALSE),0))</f>
        <v>15.211896090765</v>
      </c>
      <c r="D223" s="3">
        <f>IF($E$2="Male",VLOOKUP(ROUNDUP(B223,0),'Boys WHO lb'!A:M,$I$6,FALSE),IF($E$2="Female",VLOOKUP(ROUNDUP(B223,0),'Girls WHO lb'!A:M,$I$6,FALSE),0))</f>
        <v>16.093745139505</v>
      </c>
      <c r="E223" s="3">
        <f t="shared" si="29"/>
        <v>15.818318313323191</v>
      </c>
      <c r="F223" s="3">
        <f t="shared" si="30"/>
        <v>8</v>
      </c>
      <c r="G223" s="2">
        <f t="shared" si="31"/>
        <v>2</v>
      </c>
      <c r="H223" s="3">
        <f t="shared" si="32"/>
        <v>2</v>
      </c>
    </row>
    <row r="224" spans="1:8" x14ac:dyDescent="0.2">
      <c r="A224" s="6">
        <v>174</v>
      </c>
      <c r="B224" s="6">
        <f t="shared" si="28"/>
        <v>5.720547945205479</v>
      </c>
      <c r="C224" s="3">
        <f>IF($E$2="Male",VLOOKUP(ROUNDDOWN(B224,0),'Boys WHO lb'!A:M,$I$6,FALSE),IF($E$2="Female",VLOOKUP(ROUNDDOWN(B224,0),'Girls WHO lb'!A:M,$I$6,FALSE),0))</f>
        <v>15.211896090765</v>
      </c>
      <c r="D224" s="3">
        <f>IF($E$2="Male",VLOOKUP(ROUNDUP(B224,0),'Boys WHO lb'!A:M,$I$6,FALSE),IF($E$2="Female",VLOOKUP(ROUNDUP(B224,0),'Girls WHO lb'!A:M,$I$6,FALSE),0))</f>
        <v>16.093745139505</v>
      </c>
      <c r="E224" s="3">
        <f t="shared" si="29"/>
        <v>15.847310610816013</v>
      </c>
      <c r="F224" s="3">
        <f t="shared" si="30"/>
        <v>8</v>
      </c>
      <c r="G224" s="2">
        <f t="shared" si="31"/>
        <v>2</v>
      </c>
      <c r="H224" s="3">
        <f t="shared" si="32"/>
        <v>2</v>
      </c>
    </row>
    <row r="225" spans="1:8" x14ac:dyDescent="0.2">
      <c r="A225" s="6">
        <v>175</v>
      </c>
      <c r="B225" s="6">
        <f t="shared" si="28"/>
        <v>5.7534246575342465</v>
      </c>
      <c r="C225" s="3">
        <f>IF($E$2="Male",VLOOKUP(ROUNDDOWN(B225,0),'Boys WHO lb'!A:M,$I$6,FALSE),IF($E$2="Female",VLOOKUP(ROUNDDOWN(B225,0),'Girls WHO lb'!A:M,$I$6,FALSE),0))</f>
        <v>15.211896090765</v>
      </c>
      <c r="D225" s="3">
        <f>IF($E$2="Male",VLOOKUP(ROUNDUP(B225,0),'Boys WHO lb'!A:M,$I$6,FALSE),IF($E$2="Female",VLOOKUP(ROUNDUP(B225,0),'Girls WHO lb'!A:M,$I$6,FALSE),0))</f>
        <v>16.093745139505</v>
      </c>
      <c r="E225" s="3">
        <f t="shared" si="29"/>
        <v>15.876302908308835</v>
      </c>
      <c r="F225" s="3">
        <f t="shared" si="30"/>
        <v>8</v>
      </c>
      <c r="G225" s="2">
        <f t="shared" si="31"/>
        <v>2</v>
      </c>
      <c r="H225" s="3">
        <f t="shared" si="32"/>
        <v>2</v>
      </c>
    </row>
    <row r="226" spans="1:8" x14ac:dyDescent="0.2">
      <c r="A226" s="6">
        <v>176</v>
      </c>
      <c r="B226" s="6">
        <f t="shared" si="28"/>
        <v>5.7863013698630139</v>
      </c>
      <c r="C226" s="3">
        <f>IF($E$2="Male",VLOOKUP(ROUNDDOWN(B226,0),'Boys WHO lb'!A:M,$I$6,FALSE),IF($E$2="Female",VLOOKUP(ROUNDDOWN(B226,0),'Girls WHO lb'!A:M,$I$6,FALSE),0))</f>
        <v>15.211896090765</v>
      </c>
      <c r="D226" s="3">
        <f>IF($E$2="Male",VLOOKUP(ROUNDUP(B226,0),'Boys WHO lb'!A:M,$I$6,FALSE),IF($E$2="Female",VLOOKUP(ROUNDUP(B226,0),'Girls WHO lb'!A:M,$I$6,FALSE),0))</f>
        <v>16.093745139505</v>
      </c>
      <c r="E226" s="3">
        <f t="shared" si="29"/>
        <v>15.905295205801657</v>
      </c>
      <c r="F226" s="3">
        <f t="shared" si="30"/>
        <v>8</v>
      </c>
      <c r="G226" s="2">
        <f t="shared" si="31"/>
        <v>2</v>
      </c>
      <c r="H226" s="3">
        <f t="shared" si="32"/>
        <v>2</v>
      </c>
    </row>
    <row r="227" spans="1:8" x14ac:dyDescent="0.2">
      <c r="A227" s="6">
        <v>177</v>
      </c>
      <c r="B227" s="6">
        <f t="shared" si="28"/>
        <v>5.8191780821917805</v>
      </c>
      <c r="C227" s="3">
        <f>IF($E$2="Male",VLOOKUP(ROUNDDOWN(B227,0),'Boys WHO lb'!A:M,$I$6,FALSE),IF($E$2="Female",VLOOKUP(ROUNDDOWN(B227,0),'Girls WHO lb'!A:M,$I$6,FALSE),0))</f>
        <v>15.211896090765</v>
      </c>
      <c r="D227" s="3">
        <f>IF($E$2="Male",VLOOKUP(ROUNDUP(B227,0),'Boys WHO lb'!A:M,$I$6,FALSE),IF($E$2="Female",VLOOKUP(ROUNDUP(B227,0),'Girls WHO lb'!A:M,$I$6,FALSE),0))</f>
        <v>16.093745139505</v>
      </c>
      <c r="E227" s="3">
        <f t="shared" si="29"/>
        <v>15.934287503294479</v>
      </c>
      <c r="F227" s="3">
        <f t="shared" si="30"/>
        <v>8</v>
      </c>
      <c r="G227" s="2">
        <f t="shared" si="31"/>
        <v>2</v>
      </c>
      <c r="H227" s="3">
        <f t="shared" si="32"/>
        <v>2</v>
      </c>
    </row>
    <row r="228" spans="1:8" x14ac:dyDescent="0.2">
      <c r="A228" s="6">
        <v>178</v>
      </c>
      <c r="B228" s="6">
        <f t="shared" si="28"/>
        <v>5.8520547945205479</v>
      </c>
      <c r="C228" s="3">
        <f>IF($E$2="Male",VLOOKUP(ROUNDDOWN(B228,0),'Boys WHO lb'!A:M,$I$6,FALSE),IF($E$2="Female",VLOOKUP(ROUNDDOWN(B228,0),'Girls WHO lb'!A:M,$I$6,FALSE),0))</f>
        <v>15.211896090765</v>
      </c>
      <c r="D228" s="3">
        <f>IF($E$2="Male",VLOOKUP(ROUNDUP(B228,0),'Boys WHO lb'!A:M,$I$6,FALSE),IF($E$2="Female",VLOOKUP(ROUNDUP(B228,0),'Girls WHO lb'!A:M,$I$6,FALSE),0))</f>
        <v>16.093745139505</v>
      </c>
      <c r="E228" s="3">
        <f t="shared" si="29"/>
        <v>15.963279800787301</v>
      </c>
      <c r="F228" s="3">
        <f t="shared" si="30"/>
        <v>8</v>
      </c>
      <c r="G228" s="2">
        <f t="shared" si="31"/>
        <v>2</v>
      </c>
      <c r="H228" s="3">
        <f t="shared" si="32"/>
        <v>2</v>
      </c>
    </row>
    <row r="229" spans="1:8" x14ac:dyDescent="0.2">
      <c r="A229" s="6">
        <v>179</v>
      </c>
      <c r="B229" s="6">
        <f t="shared" si="28"/>
        <v>5.8849315068493144</v>
      </c>
      <c r="C229" s="3">
        <f>IF($E$2="Male",VLOOKUP(ROUNDDOWN(B229,0),'Boys WHO lb'!A:M,$I$6,FALSE),IF($E$2="Female",VLOOKUP(ROUNDDOWN(B229,0),'Girls WHO lb'!A:M,$I$6,FALSE),0))</f>
        <v>15.211896090765</v>
      </c>
      <c r="D229" s="3">
        <f>IF($E$2="Male",VLOOKUP(ROUNDUP(B229,0),'Boys WHO lb'!A:M,$I$6,FALSE),IF($E$2="Female",VLOOKUP(ROUNDUP(B229,0),'Girls WHO lb'!A:M,$I$6,FALSE),0))</f>
        <v>16.093745139505</v>
      </c>
      <c r="E229" s="3">
        <f t="shared" si="29"/>
        <v>15.992272098280122</v>
      </c>
      <c r="F229" s="3">
        <f t="shared" si="30"/>
        <v>8</v>
      </c>
      <c r="G229" s="2">
        <f t="shared" si="31"/>
        <v>2</v>
      </c>
      <c r="H229" s="3">
        <f t="shared" si="32"/>
        <v>2</v>
      </c>
    </row>
    <row r="230" spans="1:8" x14ac:dyDescent="0.2">
      <c r="A230" s="6">
        <v>180</v>
      </c>
      <c r="B230" s="6">
        <f t="shared" si="28"/>
        <v>5.9178082191780819</v>
      </c>
      <c r="C230" s="3">
        <f>IF($E$2="Male",VLOOKUP(ROUNDDOWN(B230,0),'Boys WHO lb'!A:M,$I$6,FALSE),IF($E$2="Female",VLOOKUP(ROUNDDOWN(B230,0),'Girls WHO lb'!A:M,$I$6,FALSE),0))</f>
        <v>15.211896090765</v>
      </c>
      <c r="D230" s="3">
        <f>IF($E$2="Male",VLOOKUP(ROUNDUP(B230,0),'Boys WHO lb'!A:M,$I$6,FALSE),IF($E$2="Female",VLOOKUP(ROUNDUP(B230,0),'Girls WHO lb'!A:M,$I$6,FALSE),0))</f>
        <v>16.093745139505</v>
      </c>
      <c r="E230" s="3">
        <f t="shared" si="29"/>
        <v>16.021264395772945</v>
      </c>
      <c r="F230" s="3">
        <f t="shared" si="30"/>
        <v>8</v>
      </c>
      <c r="G230" s="2">
        <f t="shared" si="31"/>
        <v>3</v>
      </c>
      <c r="H230" s="3">
        <f t="shared" si="32"/>
        <v>2</v>
      </c>
    </row>
    <row r="231" spans="1:8" x14ac:dyDescent="0.2">
      <c r="A231" s="6">
        <v>181</v>
      </c>
      <c r="B231" s="6">
        <f t="shared" si="28"/>
        <v>5.9506849315068493</v>
      </c>
      <c r="C231" s="3">
        <f>IF($E$2="Male",VLOOKUP(ROUNDDOWN(B231,0),'Boys WHO lb'!A:M,$I$6,FALSE),IF($E$2="Female",VLOOKUP(ROUNDDOWN(B231,0),'Girls WHO lb'!A:M,$I$6,FALSE),0))</f>
        <v>15.211896090765</v>
      </c>
      <c r="D231" s="3">
        <f>IF($E$2="Male",VLOOKUP(ROUNDUP(B231,0),'Boys WHO lb'!A:M,$I$6,FALSE),IF($E$2="Female",VLOOKUP(ROUNDUP(B231,0),'Girls WHO lb'!A:M,$I$6,FALSE),0))</f>
        <v>16.093745139505</v>
      </c>
      <c r="E231" s="3">
        <f t="shared" si="29"/>
        <v>16.050256693265766</v>
      </c>
      <c r="F231" s="3">
        <f t="shared" si="30"/>
        <v>8</v>
      </c>
      <c r="G231" s="2">
        <f t="shared" si="31"/>
        <v>3</v>
      </c>
      <c r="H231" s="3">
        <f t="shared" si="32"/>
        <v>2</v>
      </c>
    </row>
    <row r="232" spans="1:8" x14ac:dyDescent="0.2">
      <c r="A232" s="6">
        <v>182</v>
      </c>
      <c r="B232" s="6">
        <f t="shared" si="28"/>
        <v>5.9835616438356158</v>
      </c>
      <c r="C232" s="3">
        <f>IF($E$2="Male",VLOOKUP(ROUNDDOWN(B232,0),'Boys WHO lb'!A:M,$I$6,FALSE),IF($E$2="Female",VLOOKUP(ROUNDDOWN(B232,0),'Girls WHO lb'!A:M,$I$6,FALSE),0))</f>
        <v>15.211896090765</v>
      </c>
      <c r="D232" s="3">
        <f>IF($E$2="Male",VLOOKUP(ROUNDUP(B232,0),'Boys WHO lb'!A:M,$I$6,FALSE),IF($E$2="Female",VLOOKUP(ROUNDUP(B232,0),'Girls WHO lb'!A:M,$I$6,FALSE),0))</f>
        <v>16.093745139505</v>
      </c>
      <c r="E232" s="3">
        <f t="shared" si="29"/>
        <v>16.07924899075859</v>
      </c>
      <c r="F232" s="3">
        <f t="shared" si="30"/>
        <v>8</v>
      </c>
      <c r="G232" s="2">
        <f t="shared" si="31"/>
        <v>3</v>
      </c>
      <c r="H232" s="3">
        <f t="shared" si="32"/>
        <v>2</v>
      </c>
    </row>
    <row r="233" spans="1:8" x14ac:dyDescent="0.2">
      <c r="A233" s="6">
        <v>183</v>
      </c>
      <c r="B233" s="6">
        <f t="shared" si="28"/>
        <v>6.0164383561643833</v>
      </c>
      <c r="C233" s="3">
        <f>IF($E$2="Male",VLOOKUP(ROUNDDOWN(B233,0),'Boys WHO lb'!A:M,$I$6,FALSE),IF($E$2="Female",VLOOKUP(ROUNDDOWN(B233,0),'Girls WHO lb'!A:M,$I$6,FALSE),0))</f>
        <v>16.093745139505</v>
      </c>
      <c r="D233" s="3">
        <f>IF($E$2="Male",VLOOKUP(ROUNDUP(B233,0),'Boys WHO lb'!A:M,$I$6,FALSE),IF($E$2="Female",VLOOKUP(ROUNDUP(B233,0),'Girls WHO lb'!A:M,$I$6,FALSE),0))</f>
        <v>16.755131926059999</v>
      </c>
      <c r="E233" s="3">
        <f t="shared" si="29"/>
        <v>16.104617251064809</v>
      </c>
      <c r="F233" s="3">
        <f t="shared" si="30"/>
        <v>8</v>
      </c>
      <c r="G233" s="2">
        <f t="shared" si="31"/>
        <v>3</v>
      </c>
      <c r="H233" s="3">
        <f t="shared" si="32"/>
        <v>2</v>
      </c>
    </row>
    <row r="234" spans="1:8" x14ac:dyDescent="0.2">
      <c r="A234" s="6">
        <v>184</v>
      </c>
      <c r="B234" s="6">
        <f t="shared" si="28"/>
        <v>6.0493150684931507</v>
      </c>
      <c r="C234" s="3">
        <f>IF($E$2="Male",VLOOKUP(ROUNDDOWN(B234,0),'Boys WHO lb'!A:M,$I$6,FALSE),IF($E$2="Female",VLOOKUP(ROUNDDOWN(B234,0),'Girls WHO lb'!A:M,$I$6,FALSE),0))</f>
        <v>16.093745139505</v>
      </c>
      <c r="D234" s="3">
        <f>IF($E$2="Male",VLOOKUP(ROUNDUP(B234,0),'Boys WHO lb'!A:M,$I$6,FALSE),IF($E$2="Female",VLOOKUP(ROUNDUP(B234,0),'Girls WHO lb'!A:M,$I$6,FALSE),0))</f>
        <v>16.755131926059999</v>
      </c>
      <c r="E234" s="3">
        <f t="shared" si="29"/>
        <v>16.126361474184424</v>
      </c>
      <c r="F234" s="3">
        <f t="shared" si="30"/>
        <v>8</v>
      </c>
      <c r="G234" s="2">
        <f t="shared" si="31"/>
        <v>3</v>
      </c>
      <c r="H234" s="3">
        <f t="shared" si="32"/>
        <v>2</v>
      </c>
    </row>
    <row r="235" spans="1:8" x14ac:dyDescent="0.2">
      <c r="A235" s="6">
        <v>185</v>
      </c>
      <c r="B235" s="6">
        <f t="shared" si="28"/>
        <v>6.0821917808219172</v>
      </c>
      <c r="C235" s="3">
        <f>IF($E$2="Male",VLOOKUP(ROUNDDOWN(B235,0),'Boys WHO lb'!A:M,$I$6,FALSE),IF($E$2="Female",VLOOKUP(ROUNDDOWN(B235,0),'Girls WHO lb'!A:M,$I$6,FALSE),0))</f>
        <v>16.093745139505</v>
      </c>
      <c r="D235" s="3">
        <f>IF($E$2="Male",VLOOKUP(ROUNDUP(B235,0),'Boys WHO lb'!A:M,$I$6,FALSE),IF($E$2="Female",VLOOKUP(ROUNDUP(B235,0),'Girls WHO lb'!A:M,$I$6,FALSE),0))</f>
        <v>16.755131926059999</v>
      </c>
      <c r="E235" s="3">
        <f t="shared" si="29"/>
        <v>16.14810569730404</v>
      </c>
      <c r="F235" s="3">
        <f t="shared" si="30"/>
        <v>8</v>
      </c>
      <c r="G235" s="2">
        <f t="shared" si="31"/>
        <v>3</v>
      </c>
      <c r="H235" s="3">
        <f t="shared" si="32"/>
        <v>2</v>
      </c>
    </row>
    <row r="236" spans="1:8" x14ac:dyDescent="0.2">
      <c r="A236" s="6">
        <v>186</v>
      </c>
      <c r="B236" s="6">
        <f t="shared" si="28"/>
        <v>6.1150684931506847</v>
      </c>
      <c r="C236" s="3">
        <f>IF($E$2="Male",VLOOKUP(ROUNDDOWN(B236,0),'Boys WHO lb'!A:M,$I$6,FALSE),IF($E$2="Female",VLOOKUP(ROUNDDOWN(B236,0),'Girls WHO lb'!A:M,$I$6,FALSE),0))</f>
        <v>16.093745139505</v>
      </c>
      <c r="D236" s="3">
        <f>IF($E$2="Male",VLOOKUP(ROUNDUP(B236,0),'Boys WHO lb'!A:M,$I$6,FALSE),IF($E$2="Female",VLOOKUP(ROUNDUP(B236,0),'Girls WHO lb'!A:M,$I$6,FALSE),0))</f>
        <v>16.755131926059999</v>
      </c>
      <c r="E236" s="3">
        <f t="shared" si="29"/>
        <v>16.169849920423658</v>
      </c>
      <c r="F236" s="3">
        <f t="shared" si="30"/>
        <v>8</v>
      </c>
      <c r="G236" s="2">
        <f t="shared" si="31"/>
        <v>3</v>
      </c>
      <c r="H236" s="3">
        <f t="shared" si="32"/>
        <v>2</v>
      </c>
    </row>
    <row r="237" spans="1:8" x14ac:dyDescent="0.2">
      <c r="A237" s="6">
        <v>187</v>
      </c>
      <c r="B237" s="6">
        <f t="shared" si="28"/>
        <v>6.1479452054794521</v>
      </c>
      <c r="C237" s="3">
        <f>IF($E$2="Male",VLOOKUP(ROUNDDOWN(B237,0),'Boys WHO lb'!A:M,$I$6,FALSE),IF($E$2="Female",VLOOKUP(ROUNDDOWN(B237,0),'Girls WHO lb'!A:M,$I$6,FALSE),0))</f>
        <v>16.093745139505</v>
      </c>
      <c r="D237" s="3">
        <f>IF($E$2="Male",VLOOKUP(ROUNDUP(B237,0),'Boys WHO lb'!A:M,$I$6,FALSE),IF($E$2="Female",VLOOKUP(ROUNDUP(B237,0),'Girls WHO lb'!A:M,$I$6,FALSE),0))</f>
        <v>16.755131926059999</v>
      </c>
      <c r="E237" s="3">
        <f t="shared" si="29"/>
        <v>16.191594143543274</v>
      </c>
      <c r="F237" s="3">
        <f t="shared" si="30"/>
        <v>8</v>
      </c>
      <c r="G237" s="2">
        <f t="shared" si="31"/>
        <v>3</v>
      </c>
      <c r="H237" s="3">
        <f t="shared" si="32"/>
        <v>2</v>
      </c>
    </row>
    <row r="238" spans="1:8" x14ac:dyDescent="0.2">
      <c r="A238" s="6">
        <v>188</v>
      </c>
      <c r="B238" s="6">
        <f t="shared" si="28"/>
        <v>6.1808219178082187</v>
      </c>
      <c r="C238" s="3">
        <f>IF($E$2="Male",VLOOKUP(ROUNDDOWN(B238,0),'Boys WHO lb'!A:M,$I$6,FALSE),IF($E$2="Female",VLOOKUP(ROUNDDOWN(B238,0),'Girls WHO lb'!A:M,$I$6,FALSE),0))</f>
        <v>16.093745139505</v>
      </c>
      <c r="D238" s="3">
        <f>IF($E$2="Male",VLOOKUP(ROUNDUP(B238,0),'Boys WHO lb'!A:M,$I$6,FALSE),IF($E$2="Female",VLOOKUP(ROUNDUP(B238,0),'Girls WHO lb'!A:M,$I$6,FALSE),0))</f>
        <v>16.755131926059999</v>
      </c>
      <c r="E238" s="3">
        <f t="shared" si="29"/>
        <v>16.213338366662889</v>
      </c>
      <c r="F238" s="3">
        <f t="shared" si="30"/>
        <v>8</v>
      </c>
      <c r="G238" s="2">
        <f t="shared" si="31"/>
        <v>3</v>
      </c>
      <c r="H238" s="3">
        <f t="shared" si="32"/>
        <v>2</v>
      </c>
    </row>
    <row r="239" spans="1:8" x14ac:dyDescent="0.2">
      <c r="A239" s="6">
        <v>189</v>
      </c>
      <c r="B239" s="6">
        <f t="shared" si="28"/>
        <v>6.2136986301369861</v>
      </c>
      <c r="C239" s="3">
        <f>IF($E$2="Male",VLOOKUP(ROUNDDOWN(B239,0),'Boys WHO lb'!A:M,$I$6,FALSE),IF($E$2="Female",VLOOKUP(ROUNDDOWN(B239,0),'Girls WHO lb'!A:M,$I$6,FALSE),0))</f>
        <v>16.093745139505</v>
      </c>
      <c r="D239" s="3">
        <f>IF($E$2="Male",VLOOKUP(ROUNDUP(B239,0),'Boys WHO lb'!A:M,$I$6,FALSE),IF($E$2="Female",VLOOKUP(ROUNDUP(B239,0),'Girls WHO lb'!A:M,$I$6,FALSE),0))</f>
        <v>16.755131926059999</v>
      </c>
      <c r="E239" s="3">
        <f t="shared" si="29"/>
        <v>16.235082589782508</v>
      </c>
      <c r="F239" s="3">
        <f t="shared" si="30"/>
        <v>8</v>
      </c>
      <c r="G239" s="2">
        <f t="shared" si="31"/>
        <v>3</v>
      </c>
      <c r="H239" s="3">
        <f t="shared" si="32"/>
        <v>2</v>
      </c>
    </row>
    <row r="240" spans="1:8" x14ac:dyDescent="0.2">
      <c r="A240" s="6">
        <v>190</v>
      </c>
      <c r="B240" s="6">
        <f t="shared" si="28"/>
        <v>6.2465753424657535</v>
      </c>
      <c r="C240" s="3">
        <f>IF($E$2="Male",VLOOKUP(ROUNDDOWN(B240,0),'Boys WHO lb'!A:M,$I$6,FALSE),IF($E$2="Female",VLOOKUP(ROUNDDOWN(B240,0),'Girls WHO lb'!A:M,$I$6,FALSE),0))</f>
        <v>16.093745139505</v>
      </c>
      <c r="D240" s="3">
        <f>IF($E$2="Male",VLOOKUP(ROUNDUP(B240,0),'Boys WHO lb'!A:M,$I$6,FALSE),IF($E$2="Female",VLOOKUP(ROUNDUP(B240,0),'Girls WHO lb'!A:M,$I$6,FALSE),0))</f>
        <v>16.755131926059999</v>
      </c>
      <c r="E240" s="3">
        <f t="shared" si="29"/>
        <v>16.256826812902123</v>
      </c>
      <c r="F240" s="3">
        <f t="shared" si="30"/>
        <v>8</v>
      </c>
      <c r="G240" s="2">
        <f t="shared" si="31"/>
        <v>3</v>
      </c>
      <c r="H240" s="3">
        <f t="shared" si="32"/>
        <v>2</v>
      </c>
    </row>
    <row r="241" spans="1:8" x14ac:dyDescent="0.2">
      <c r="A241" s="6">
        <v>191</v>
      </c>
      <c r="B241" s="6">
        <f t="shared" si="28"/>
        <v>6.2794520547945201</v>
      </c>
      <c r="C241" s="3">
        <f>IF($E$2="Male",VLOOKUP(ROUNDDOWN(B241,0),'Boys WHO lb'!A:M,$I$6,FALSE),IF($E$2="Female",VLOOKUP(ROUNDDOWN(B241,0),'Girls WHO lb'!A:M,$I$6,FALSE),0))</f>
        <v>16.093745139505</v>
      </c>
      <c r="D241" s="3">
        <f>IF($E$2="Male",VLOOKUP(ROUNDUP(B241,0),'Boys WHO lb'!A:M,$I$6,FALSE),IF($E$2="Female",VLOOKUP(ROUNDUP(B241,0),'Girls WHO lb'!A:M,$I$6,FALSE),0))</f>
        <v>16.755131926059999</v>
      </c>
      <c r="E241" s="3">
        <f t="shared" si="29"/>
        <v>16.278571036021738</v>
      </c>
      <c r="F241" s="3">
        <f t="shared" si="30"/>
        <v>8</v>
      </c>
      <c r="G241" s="2">
        <f t="shared" si="31"/>
        <v>3</v>
      </c>
      <c r="H241" s="3">
        <f t="shared" si="32"/>
        <v>2</v>
      </c>
    </row>
    <row r="242" spans="1:8" x14ac:dyDescent="0.2">
      <c r="A242" s="6">
        <v>192</v>
      </c>
      <c r="B242" s="6">
        <f t="shared" ref="B242:B305" si="33">A242/$I$3</f>
        <v>6.3123287671232875</v>
      </c>
      <c r="C242" s="3">
        <f>IF($E$2="Male",VLOOKUP(ROUNDDOWN(B242,0),'Boys WHO lb'!A:M,$I$6,FALSE),IF($E$2="Female",VLOOKUP(ROUNDDOWN(B242,0),'Girls WHO lb'!A:M,$I$6,FALSE),0))</f>
        <v>16.093745139505</v>
      </c>
      <c r="D242" s="3">
        <f>IF($E$2="Male",VLOOKUP(ROUNDUP(B242,0),'Boys WHO lb'!A:M,$I$6,FALSE),IF($E$2="Female",VLOOKUP(ROUNDUP(B242,0),'Girls WHO lb'!A:M,$I$6,FALSE),0))</f>
        <v>16.755131926059999</v>
      </c>
      <c r="E242" s="3">
        <f t="shared" ref="E242:E305" si="34">C242+(MOD(B242,1)*(D242-C242))</f>
        <v>16.300315259141357</v>
      </c>
      <c r="F242" s="3">
        <f t="shared" ref="F242:F305" si="35">IF(B242&lt;=1,12,IF(B242&lt;=3,10,IF(B242&lt;=12,8,IF(B242&lt;=36,7))))</f>
        <v>8</v>
      </c>
      <c r="G242" s="2">
        <f t="shared" si="31"/>
        <v>3</v>
      </c>
      <c r="H242" s="3">
        <f t="shared" si="32"/>
        <v>2</v>
      </c>
    </row>
    <row r="243" spans="1:8" x14ac:dyDescent="0.2">
      <c r="A243" s="6">
        <v>193</v>
      </c>
      <c r="B243" s="6">
        <f t="shared" si="33"/>
        <v>6.3452054794520549</v>
      </c>
      <c r="C243" s="3">
        <f>IF($E$2="Male",VLOOKUP(ROUNDDOWN(B243,0),'Boys WHO lb'!A:M,$I$6,FALSE),IF($E$2="Female",VLOOKUP(ROUNDDOWN(B243,0),'Girls WHO lb'!A:M,$I$6,FALSE),0))</f>
        <v>16.093745139505</v>
      </c>
      <c r="D243" s="3">
        <f>IF($E$2="Male",VLOOKUP(ROUNDUP(B243,0),'Boys WHO lb'!A:M,$I$6,FALSE),IF($E$2="Female",VLOOKUP(ROUNDUP(B243,0),'Girls WHO lb'!A:M,$I$6,FALSE),0))</f>
        <v>16.755131926059999</v>
      </c>
      <c r="E243" s="3">
        <f t="shared" si="34"/>
        <v>16.322059482260972</v>
      </c>
      <c r="F243" s="3">
        <f t="shared" si="35"/>
        <v>8</v>
      </c>
      <c r="G243" s="2">
        <f t="shared" ref="G243:G306" si="36">IF(E243&lt;=8,0,IF(E243&lt;=12,1,IF(E243&lt;=16,2,IF(E243&lt;=22,3,IF(E243&lt;=27,4,IF(E243&lt;=35,5,IF(E243&lt;=50,6,"")))))))</f>
        <v>3</v>
      </c>
      <c r="H243" s="3">
        <f t="shared" ref="H243:H306" si="37">IF(E243&lt;=10,0,IF(E243&lt;=15,1,IF(E243&lt;=18,2,IF(E243&lt;=28,3,IF(E243&lt;=37,4,IF(E243&lt;=50,6,""))))))</f>
        <v>2</v>
      </c>
    </row>
    <row r="244" spans="1:8" x14ac:dyDescent="0.2">
      <c r="A244" s="6">
        <v>194</v>
      </c>
      <c r="B244" s="6">
        <f t="shared" si="33"/>
        <v>6.3780821917808215</v>
      </c>
      <c r="C244" s="3">
        <f>IF($E$2="Male",VLOOKUP(ROUNDDOWN(B244,0),'Boys WHO lb'!A:M,$I$6,FALSE),IF($E$2="Female",VLOOKUP(ROUNDDOWN(B244,0),'Girls WHO lb'!A:M,$I$6,FALSE),0))</f>
        <v>16.093745139505</v>
      </c>
      <c r="D244" s="3">
        <f>IF($E$2="Male",VLOOKUP(ROUNDUP(B244,0),'Boys WHO lb'!A:M,$I$6,FALSE),IF($E$2="Female",VLOOKUP(ROUNDUP(B244,0),'Girls WHO lb'!A:M,$I$6,FALSE),0))</f>
        <v>16.755131926059999</v>
      </c>
      <c r="E244" s="3">
        <f t="shared" si="34"/>
        <v>16.343803705380587</v>
      </c>
      <c r="F244" s="3">
        <f t="shared" si="35"/>
        <v>8</v>
      </c>
      <c r="G244" s="2">
        <f t="shared" si="36"/>
        <v>3</v>
      </c>
      <c r="H244" s="3">
        <f t="shared" si="37"/>
        <v>2</v>
      </c>
    </row>
    <row r="245" spans="1:8" x14ac:dyDescent="0.2">
      <c r="A245" s="6">
        <v>195</v>
      </c>
      <c r="B245" s="6">
        <f t="shared" si="33"/>
        <v>6.4109589041095889</v>
      </c>
      <c r="C245" s="3">
        <f>IF($E$2="Male",VLOOKUP(ROUNDDOWN(B245,0),'Boys WHO lb'!A:M,$I$6,FALSE),IF($E$2="Female",VLOOKUP(ROUNDDOWN(B245,0),'Girls WHO lb'!A:M,$I$6,FALSE),0))</f>
        <v>16.093745139505</v>
      </c>
      <c r="D245" s="3">
        <f>IF($E$2="Male",VLOOKUP(ROUNDUP(B245,0),'Boys WHO lb'!A:M,$I$6,FALSE),IF($E$2="Female",VLOOKUP(ROUNDUP(B245,0),'Girls WHO lb'!A:M,$I$6,FALSE),0))</f>
        <v>16.755131926059999</v>
      </c>
      <c r="E245" s="3">
        <f t="shared" si="34"/>
        <v>16.365547928500206</v>
      </c>
      <c r="F245" s="3">
        <f t="shared" si="35"/>
        <v>8</v>
      </c>
      <c r="G245" s="2">
        <f t="shared" si="36"/>
        <v>3</v>
      </c>
      <c r="H245" s="3">
        <f t="shared" si="37"/>
        <v>2</v>
      </c>
    </row>
    <row r="246" spans="1:8" x14ac:dyDescent="0.2">
      <c r="A246" s="6">
        <v>196</v>
      </c>
      <c r="B246" s="6">
        <f t="shared" si="33"/>
        <v>6.4438356164383563</v>
      </c>
      <c r="C246" s="3">
        <f>IF($E$2="Male",VLOOKUP(ROUNDDOWN(B246,0),'Boys WHO lb'!A:M,$I$6,FALSE),IF($E$2="Female",VLOOKUP(ROUNDDOWN(B246,0),'Girls WHO lb'!A:M,$I$6,FALSE),0))</f>
        <v>16.093745139505</v>
      </c>
      <c r="D246" s="3">
        <f>IF($E$2="Male",VLOOKUP(ROUNDUP(B246,0),'Boys WHO lb'!A:M,$I$6,FALSE),IF($E$2="Female",VLOOKUP(ROUNDUP(B246,0),'Girls WHO lb'!A:M,$I$6,FALSE),0))</f>
        <v>16.755131926059999</v>
      </c>
      <c r="E246" s="3">
        <f t="shared" si="34"/>
        <v>16.387292151619821</v>
      </c>
      <c r="F246" s="3">
        <f t="shared" si="35"/>
        <v>8</v>
      </c>
      <c r="G246" s="2">
        <f t="shared" si="36"/>
        <v>3</v>
      </c>
      <c r="H246" s="3">
        <f t="shared" si="37"/>
        <v>2</v>
      </c>
    </row>
    <row r="247" spans="1:8" x14ac:dyDescent="0.2">
      <c r="A247" s="6">
        <v>197</v>
      </c>
      <c r="B247" s="6">
        <f t="shared" si="33"/>
        <v>6.4767123287671229</v>
      </c>
      <c r="C247" s="3">
        <f>IF($E$2="Male",VLOOKUP(ROUNDDOWN(B247,0),'Boys WHO lb'!A:M,$I$6,FALSE),IF($E$2="Female",VLOOKUP(ROUNDDOWN(B247,0),'Girls WHO lb'!A:M,$I$6,FALSE),0))</f>
        <v>16.093745139505</v>
      </c>
      <c r="D247" s="3">
        <f>IF($E$2="Male",VLOOKUP(ROUNDUP(B247,0),'Boys WHO lb'!A:M,$I$6,FALSE),IF($E$2="Female",VLOOKUP(ROUNDUP(B247,0),'Girls WHO lb'!A:M,$I$6,FALSE),0))</f>
        <v>16.755131926059999</v>
      </c>
      <c r="E247" s="3">
        <f t="shared" si="34"/>
        <v>16.409036374739436</v>
      </c>
      <c r="F247" s="3">
        <f t="shared" si="35"/>
        <v>8</v>
      </c>
      <c r="G247" s="2">
        <f t="shared" si="36"/>
        <v>3</v>
      </c>
      <c r="H247" s="3">
        <f t="shared" si="37"/>
        <v>2</v>
      </c>
    </row>
    <row r="248" spans="1:8" x14ac:dyDescent="0.2">
      <c r="A248" s="6">
        <v>198</v>
      </c>
      <c r="B248" s="6">
        <f t="shared" si="33"/>
        <v>6.5095890410958903</v>
      </c>
      <c r="C248" s="3">
        <f>IF($E$2="Male",VLOOKUP(ROUNDDOWN(B248,0),'Boys WHO lb'!A:M,$I$6,FALSE),IF($E$2="Female",VLOOKUP(ROUNDDOWN(B248,0),'Girls WHO lb'!A:M,$I$6,FALSE),0))</f>
        <v>16.093745139505</v>
      </c>
      <c r="D248" s="3">
        <f>IF($E$2="Male",VLOOKUP(ROUNDUP(B248,0),'Boys WHO lb'!A:M,$I$6,FALSE),IF($E$2="Female",VLOOKUP(ROUNDUP(B248,0),'Girls WHO lb'!A:M,$I$6,FALSE),0))</f>
        <v>16.755131926059999</v>
      </c>
      <c r="E248" s="3">
        <f t="shared" si="34"/>
        <v>16.430780597859055</v>
      </c>
      <c r="F248" s="3">
        <f t="shared" si="35"/>
        <v>8</v>
      </c>
      <c r="G248" s="2">
        <f t="shared" si="36"/>
        <v>3</v>
      </c>
      <c r="H248" s="3">
        <f t="shared" si="37"/>
        <v>2</v>
      </c>
    </row>
    <row r="249" spans="1:8" x14ac:dyDescent="0.2">
      <c r="A249" s="6">
        <v>199</v>
      </c>
      <c r="B249" s="6">
        <f t="shared" si="33"/>
        <v>6.5424657534246569</v>
      </c>
      <c r="C249" s="3">
        <f>IF($E$2="Male",VLOOKUP(ROUNDDOWN(B249,0),'Boys WHO lb'!A:M,$I$6,FALSE),IF($E$2="Female",VLOOKUP(ROUNDDOWN(B249,0),'Girls WHO lb'!A:M,$I$6,FALSE),0))</f>
        <v>16.093745139505</v>
      </c>
      <c r="D249" s="3">
        <f>IF($E$2="Male",VLOOKUP(ROUNDUP(B249,0),'Boys WHO lb'!A:M,$I$6,FALSE),IF($E$2="Female",VLOOKUP(ROUNDUP(B249,0),'Girls WHO lb'!A:M,$I$6,FALSE),0))</f>
        <v>16.755131926059999</v>
      </c>
      <c r="E249" s="3">
        <f t="shared" si="34"/>
        <v>16.45252482097867</v>
      </c>
      <c r="F249" s="3">
        <f t="shared" si="35"/>
        <v>8</v>
      </c>
      <c r="G249" s="2">
        <f t="shared" si="36"/>
        <v>3</v>
      </c>
      <c r="H249" s="3">
        <f t="shared" si="37"/>
        <v>2</v>
      </c>
    </row>
    <row r="250" spans="1:8" x14ac:dyDescent="0.2">
      <c r="A250" s="6">
        <v>200</v>
      </c>
      <c r="B250" s="6">
        <f t="shared" si="33"/>
        <v>6.5753424657534243</v>
      </c>
      <c r="C250" s="3">
        <f>IF($E$2="Male",VLOOKUP(ROUNDDOWN(B250,0),'Boys WHO lb'!A:M,$I$6,FALSE),IF($E$2="Female",VLOOKUP(ROUNDDOWN(B250,0),'Girls WHO lb'!A:M,$I$6,FALSE),0))</f>
        <v>16.093745139505</v>
      </c>
      <c r="D250" s="3">
        <f>IF($E$2="Male",VLOOKUP(ROUNDUP(B250,0),'Boys WHO lb'!A:M,$I$6,FALSE),IF($E$2="Female",VLOOKUP(ROUNDUP(B250,0),'Girls WHO lb'!A:M,$I$6,FALSE),0))</f>
        <v>16.755131926059999</v>
      </c>
      <c r="E250" s="3">
        <f t="shared" si="34"/>
        <v>16.474269044098286</v>
      </c>
      <c r="F250" s="3">
        <f t="shared" si="35"/>
        <v>8</v>
      </c>
      <c r="G250" s="2">
        <f t="shared" si="36"/>
        <v>3</v>
      </c>
      <c r="H250" s="3">
        <f t="shared" si="37"/>
        <v>2</v>
      </c>
    </row>
    <row r="251" spans="1:8" x14ac:dyDescent="0.2">
      <c r="A251" s="6">
        <v>201</v>
      </c>
      <c r="B251" s="6">
        <f t="shared" si="33"/>
        <v>6.6082191780821917</v>
      </c>
      <c r="C251" s="3">
        <f>IF($E$2="Male",VLOOKUP(ROUNDDOWN(B251,0),'Boys WHO lb'!A:M,$I$6,FALSE),IF($E$2="Female",VLOOKUP(ROUNDDOWN(B251,0),'Girls WHO lb'!A:M,$I$6,FALSE),0))</f>
        <v>16.093745139505</v>
      </c>
      <c r="D251" s="3">
        <f>IF($E$2="Male",VLOOKUP(ROUNDUP(B251,0),'Boys WHO lb'!A:M,$I$6,FALSE),IF($E$2="Female",VLOOKUP(ROUNDUP(B251,0),'Girls WHO lb'!A:M,$I$6,FALSE),0))</f>
        <v>16.755131926059999</v>
      </c>
      <c r="E251" s="3">
        <f t="shared" si="34"/>
        <v>16.496013267217904</v>
      </c>
      <c r="F251" s="3">
        <f t="shared" si="35"/>
        <v>8</v>
      </c>
      <c r="G251" s="2">
        <f t="shared" si="36"/>
        <v>3</v>
      </c>
      <c r="H251" s="3">
        <f t="shared" si="37"/>
        <v>2</v>
      </c>
    </row>
    <row r="252" spans="1:8" x14ac:dyDescent="0.2">
      <c r="A252" s="6">
        <v>202</v>
      </c>
      <c r="B252" s="6">
        <f t="shared" si="33"/>
        <v>6.6410958904109583</v>
      </c>
      <c r="C252" s="3">
        <f>IF($E$2="Male",VLOOKUP(ROUNDDOWN(B252,0),'Boys WHO lb'!A:M,$I$6,FALSE),IF($E$2="Female",VLOOKUP(ROUNDDOWN(B252,0),'Girls WHO lb'!A:M,$I$6,FALSE),0))</f>
        <v>16.093745139505</v>
      </c>
      <c r="D252" s="3">
        <f>IF($E$2="Male",VLOOKUP(ROUNDUP(B252,0),'Boys WHO lb'!A:M,$I$6,FALSE),IF($E$2="Female",VLOOKUP(ROUNDUP(B252,0),'Girls WHO lb'!A:M,$I$6,FALSE),0))</f>
        <v>16.755131926059999</v>
      </c>
      <c r="E252" s="3">
        <f t="shared" si="34"/>
        <v>16.517757490337519</v>
      </c>
      <c r="F252" s="3">
        <f t="shared" si="35"/>
        <v>8</v>
      </c>
      <c r="G252" s="2">
        <f t="shared" si="36"/>
        <v>3</v>
      </c>
      <c r="H252" s="3">
        <f t="shared" si="37"/>
        <v>2</v>
      </c>
    </row>
    <row r="253" spans="1:8" x14ac:dyDescent="0.2">
      <c r="A253" s="6">
        <v>203</v>
      </c>
      <c r="B253" s="6">
        <f t="shared" si="33"/>
        <v>6.6739726027397257</v>
      </c>
      <c r="C253" s="3">
        <f>IF($E$2="Male",VLOOKUP(ROUNDDOWN(B253,0),'Boys WHO lb'!A:M,$I$6,FALSE),IF($E$2="Female",VLOOKUP(ROUNDDOWN(B253,0),'Girls WHO lb'!A:M,$I$6,FALSE),0))</f>
        <v>16.093745139505</v>
      </c>
      <c r="D253" s="3">
        <f>IF($E$2="Male",VLOOKUP(ROUNDUP(B253,0),'Boys WHO lb'!A:M,$I$6,FALSE),IF($E$2="Female",VLOOKUP(ROUNDUP(B253,0),'Girls WHO lb'!A:M,$I$6,FALSE),0))</f>
        <v>16.755131926059999</v>
      </c>
      <c r="E253" s="3">
        <f t="shared" si="34"/>
        <v>16.539501713457135</v>
      </c>
      <c r="F253" s="3">
        <f t="shared" si="35"/>
        <v>8</v>
      </c>
      <c r="G253" s="2">
        <f t="shared" si="36"/>
        <v>3</v>
      </c>
      <c r="H253" s="3">
        <f t="shared" si="37"/>
        <v>2</v>
      </c>
    </row>
    <row r="254" spans="1:8" x14ac:dyDescent="0.2">
      <c r="A254" s="6">
        <v>204</v>
      </c>
      <c r="B254" s="6">
        <f t="shared" si="33"/>
        <v>6.7068493150684931</v>
      </c>
      <c r="C254" s="3">
        <f>IF($E$2="Male",VLOOKUP(ROUNDDOWN(B254,0),'Boys WHO lb'!A:M,$I$6,FALSE),IF($E$2="Female",VLOOKUP(ROUNDDOWN(B254,0),'Girls WHO lb'!A:M,$I$6,FALSE),0))</f>
        <v>16.093745139505</v>
      </c>
      <c r="D254" s="3">
        <f>IF($E$2="Male",VLOOKUP(ROUNDUP(B254,0),'Boys WHO lb'!A:M,$I$6,FALSE),IF($E$2="Female",VLOOKUP(ROUNDUP(B254,0),'Girls WHO lb'!A:M,$I$6,FALSE),0))</f>
        <v>16.755131926059999</v>
      </c>
      <c r="E254" s="3">
        <f t="shared" si="34"/>
        <v>16.561245936576753</v>
      </c>
      <c r="F254" s="3">
        <f t="shared" si="35"/>
        <v>8</v>
      </c>
      <c r="G254" s="2">
        <f t="shared" si="36"/>
        <v>3</v>
      </c>
      <c r="H254" s="3">
        <f t="shared" si="37"/>
        <v>2</v>
      </c>
    </row>
    <row r="255" spans="1:8" x14ac:dyDescent="0.2">
      <c r="A255" s="6">
        <v>205</v>
      </c>
      <c r="B255" s="6">
        <f t="shared" si="33"/>
        <v>6.7397260273972597</v>
      </c>
      <c r="C255" s="3">
        <f>IF($E$2="Male",VLOOKUP(ROUNDDOWN(B255,0),'Boys WHO lb'!A:M,$I$6,FALSE),IF($E$2="Female",VLOOKUP(ROUNDDOWN(B255,0),'Girls WHO lb'!A:M,$I$6,FALSE),0))</f>
        <v>16.093745139505</v>
      </c>
      <c r="D255" s="3">
        <f>IF($E$2="Male",VLOOKUP(ROUNDUP(B255,0),'Boys WHO lb'!A:M,$I$6,FALSE),IF($E$2="Female",VLOOKUP(ROUNDUP(B255,0),'Girls WHO lb'!A:M,$I$6,FALSE),0))</f>
        <v>16.755131926059999</v>
      </c>
      <c r="E255" s="3">
        <f t="shared" si="34"/>
        <v>16.582990159696369</v>
      </c>
      <c r="F255" s="3">
        <f t="shared" si="35"/>
        <v>8</v>
      </c>
      <c r="G255" s="2">
        <f t="shared" si="36"/>
        <v>3</v>
      </c>
      <c r="H255" s="3">
        <f t="shared" si="37"/>
        <v>2</v>
      </c>
    </row>
    <row r="256" spans="1:8" x14ac:dyDescent="0.2">
      <c r="A256" s="6">
        <v>206</v>
      </c>
      <c r="B256" s="6">
        <f t="shared" si="33"/>
        <v>6.7726027397260271</v>
      </c>
      <c r="C256" s="3">
        <f>IF($E$2="Male",VLOOKUP(ROUNDDOWN(B256,0),'Boys WHO lb'!A:M,$I$6,FALSE),IF($E$2="Female",VLOOKUP(ROUNDDOWN(B256,0),'Girls WHO lb'!A:M,$I$6,FALSE),0))</f>
        <v>16.093745139505</v>
      </c>
      <c r="D256" s="3">
        <f>IF($E$2="Male",VLOOKUP(ROUNDUP(B256,0),'Boys WHO lb'!A:M,$I$6,FALSE),IF($E$2="Female",VLOOKUP(ROUNDUP(B256,0),'Girls WHO lb'!A:M,$I$6,FALSE),0))</f>
        <v>16.755131926059999</v>
      </c>
      <c r="E256" s="3">
        <f t="shared" si="34"/>
        <v>16.604734382815984</v>
      </c>
      <c r="F256" s="3">
        <f t="shared" si="35"/>
        <v>8</v>
      </c>
      <c r="G256" s="2">
        <f t="shared" si="36"/>
        <v>3</v>
      </c>
      <c r="H256" s="3">
        <f t="shared" si="37"/>
        <v>2</v>
      </c>
    </row>
    <row r="257" spans="1:8" x14ac:dyDescent="0.2">
      <c r="A257" s="6">
        <v>207</v>
      </c>
      <c r="B257" s="6">
        <f t="shared" si="33"/>
        <v>6.8054794520547945</v>
      </c>
      <c r="C257" s="3">
        <f>IF($E$2="Male",VLOOKUP(ROUNDDOWN(B257,0),'Boys WHO lb'!A:M,$I$6,FALSE),IF($E$2="Female",VLOOKUP(ROUNDDOWN(B257,0),'Girls WHO lb'!A:M,$I$6,FALSE),0))</f>
        <v>16.093745139505</v>
      </c>
      <c r="D257" s="3">
        <f>IF($E$2="Male",VLOOKUP(ROUNDUP(B257,0),'Boys WHO lb'!A:M,$I$6,FALSE),IF($E$2="Female",VLOOKUP(ROUNDUP(B257,0),'Girls WHO lb'!A:M,$I$6,FALSE),0))</f>
        <v>16.755131926059999</v>
      </c>
      <c r="E257" s="3">
        <f t="shared" si="34"/>
        <v>16.626478605935603</v>
      </c>
      <c r="F257" s="3">
        <f t="shared" si="35"/>
        <v>8</v>
      </c>
      <c r="G257" s="2">
        <f t="shared" si="36"/>
        <v>3</v>
      </c>
      <c r="H257" s="3">
        <f t="shared" si="37"/>
        <v>2</v>
      </c>
    </row>
    <row r="258" spans="1:8" x14ac:dyDescent="0.2">
      <c r="A258" s="6">
        <v>208</v>
      </c>
      <c r="B258" s="6">
        <f t="shared" si="33"/>
        <v>6.8383561643835611</v>
      </c>
      <c r="C258" s="3">
        <f>IF($E$2="Male",VLOOKUP(ROUNDDOWN(B258,0),'Boys WHO lb'!A:M,$I$6,FALSE),IF($E$2="Female",VLOOKUP(ROUNDDOWN(B258,0),'Girls WHO lb'!A:M,$I$6,FALSE),0))</f>
        <v>16.093745139505</v>
      </c>
      <c r="D258" s="3">
        <f>IF($E$2="Male",VLOOKUP(ROUNDUP(B258,0),'Boys WHO lb'!A:M,$I$6,FALSE),IF($E$2="Female",VLOOKUP(ROUNDUP(B258,0),'Girls WHO lb'!A:M,$I$6,FALSE),0))</f>
        <v>16.755131926059999</v>
      </c>
      <c r="E258" s="3">
        <f t="shared" si="34"/>
        <v>16.648222829055218</v>
      </c>
      <c r="F258" s="3">
        <f t="shared" si="35"/>
        <v>8</v>
      </c>
      <c r="G258" s="2">
        <f t="shared" si="36"/>
        <v>3</v>
      </c>
      <c r="H258" s="3">
        <f t="shared" si="37"/>
        <v>2</v>
      </c>
    </row>
    <row r="259" spans="1:8" x14ac:dyDescent="0.2">
      <c r="A259" s="6">
        <v>209</v>
      </c>
      <c r="B259" s="6">
        <f t="shared" si="33"/>
        <v>6.8712328767123285</v>
      </c>
      <c r="C259" s="3">
        <f>IF($E$2="Male",VLOOKUP(ROUNDDOWN(B259,0),'Boys WHO lb'!A:M,$I$6,FALSE),IF($E$2="Female",VLOOKUP(ROUNDDOWN(B259,0),'Girls WHO lb'!A:M,$I$6,FALSE),0))</f>
        <v>16.093745139505</v>
      </c>
      <c r="D259" s="3">
        <f>IF($E$2="Male",VLOOKUP(ROUNDUP(B259,0),'Boys WHO lb'!A:M,$I$6,FALSE),IF($E$2="Female",VLOOKUP(ROUNDUP(B259,0),'Girls WHO lb'!A:M,$I$6,FALSE),0))</f>
        <v>16.755131926059999</v>
      </c>
      <c r="E259" s="3">
        <f t="shared" si="34"/>
        <v>16.669967052174833</v>
      </c>
      <c r="F259" s="3">
        <f t="shared" si="35"/>
        <v>8</v>
      </c>
      <c r="G259" s="2">
        <f t="shared" si="36"/>
        <v>3</v>
      </c>
      <c r="H259" s="3">
        <f t="shared" si="37"/>
        <v>2</v>
      </c>
    </row>
    <row r="260" spans="1:8" x14ac:dyDescent="0.2">
      <c r="A260" s="6">
        <v>210</v>
      </c>
      <c r="B260" s="6">
        <f t="shared" si="33"/>
        <v>6.904109589041096</v>
      </c>
      <c r="C260" s="3">
        <f>IF($E$2="Male",VLOOKUP(ROUNDDOWN(B260,0),'Boys WHO lb'!A:M,$I$6,FALSE),IF($E$2="Female",VLOOKUP(ROUNDDOWN(B260,0),'Girls WHO lb'!A:M,$I$6,FALSE),0))</f>
        <v>16.093745139505</v>
      </c>
      <c r="D260" s="3">
        <f>IF($E$2="Male",VLOOKUP(ROUNDUP(B260,0),'Boys WHO lb'!A:M,$I$6,FALSE),IF($E$2="Female",VLOOKUP(ROUNDUP(B260,0),'Girls WHO lb'!A:M,$I$6,FALSE),0))</f>
        <v>16.755131926059999</v>
      </c>
      <c r="E260" s="3">
        <f t="shared" si="34"/>
        <v>16.691711275294452</v>
      </c>
      <c r="F260" s="3">
        <f t="shared" si="35"/>
        <v>8</v>
      </c>
      <c r="G260" s="2">
        <f t="shared" si="36"/>
        <v>3</v>
      </c>
      <c r="H260" s="3">
        <f t="shared" si="37"/>
        <v>2</v>
      </c>
    </row>
    <row r="261" spans="1:8" x14ac:dyDescent="0.2">
      <c r="A261" s="6">
        <v>211</v>
      </c>
      <c r="B261" s="6">
        <f t="shared" si="33"/>
        <v>6.9369863013698625</v>
      </c>
      <c r="C261" s="3">
        <f>IF($E$2="Male",VLOOKUP(ROUNDDOWN(B261,0),'Boys WHO lb'!A:M,$I$6,FALSE),IF($E$2="Female",VLOOKUP(ROUNDDOWN(B261,0),'Girls WHO lb'!A:M,$I$6,FALSE),0))</f>
        <v>16.093745139505</v>
      </c>
      <c r="D261" s="3">
        <f>IF($E$2="Male",VLOOKUP(ROUNDUP(B261,0),'Boys WHO lb'!A:M,$I$6,FALSE),IF($E$2="Female",VLOOKUP(ROUNDUP(B261,0),'Girls WHO lb'!A:M,$I$6,FALSE),0))</f>
        <v>16.755131926059999</v>
      </c>
      <c r="E261" s="3">
        <f t="shared" si="34"/>
        <v>16.713455498414067</v>
      </c>
      <c r="F261" s="3">
        <f t="shared" si="35"/>
        <v>8</v>
      </c>
      <c r="G261" s="2">
        <f t="shared" si="36"/>
        <v>3</v>
      </c>
      <c r="H261" s="3">
        <f t="shared" si="37"/>
        <v>2</v>
      </c>
    </row>
    <row r="262" spans="1:8" x14ac:dyDescent="0.2">
      <c r="A262" s="6">
        <v>212</v>
      </c>
      <c r="B262" s="6">
        <f t="shared" si="33"/>
        <v>6.9698630136986299</v>
      </c>
      <c r="C262" s="3">
        <f>IF($E$2="Male",VLOOKUP(ROUNDDOWN(B262,0),'Boys WHO lb'!A:M,$I$6,FALSE),IF($E$2="Female",VLOOKUP(ROUNDDOWN(B262,0),'Girls WHO lb'!A:M,$I$6,FALSE),0))</f>
        <v>16.093745139505</v>
      </c>
      <c r="D262" s="3">
        <f>IF($E$2="Male",VLOOKUP(ROUNDUP(B262,0),'Boys WHO lb'!A:M,$I$6,FALSE),IF($E$2="Female",VLOOKUP(ROUNDUP(B262,0),'Girls WHO lb'!A:M,$I$6,FALSE),0))</f>
        <v>16.755131926059999</v>
      </c>
      <c r="E262" s="3">
        <f t="shared" si="34"/>
        <v>16.735199721533682</v>
      </c>
      <c r="F262" s="3">
        <f t="shared" si="35"/>
        <v>8</v>
      </c>
      <c r="G262" s="2">
        <f t="shared" si="36"/>
        <v>3</v>
      </c>
      <c r="H262" s="3">
        <f t="shared" si="37"/>
        <v>2</v>
      </c>
    </row>
    <row r="263" spans="1:8" x14ac:dyDescent="0.2">
      <c r="A263" s="6">
        <v>213</v>
      </c>
      <c r="B263" s="6">
        <f t="shared" si="33"/>
        <v>7.0027397260273974</v>
      </c>
      <c r="C263" s="3">
        <f>IF($E$2="Male",VLOOKUP(ROUNDDOWN(B263,0),'Boys WHO lb'!A:M,$I$6,FALSE),IF($E$2="Female",VLOOKUP(ROUNDDOWN(B263,0),'Girls WHO lb'!A:M,$I$6,FALSE),0))</f>
        <v>16.755131926059999</v>
      </c>
      <c r="D263" s="3">
        <f>IF($E$2="Male",VLOOKUP(ROUNDUP(B263,0),'Boys WHO lb'!A:M,$I$6,FALSE),IF($E$2="Female",VLOOKUP(ROUNDUP(B263,0),'Girls WHO lb'!A:M,$I$6,FALSE),0))</f>
        <v>17.416518712615002</v>
      </c>
      <c r="E263" s="3">
        <f t="shared" si="34"/>
        <v>16.756943944653301</v>
      </c>
      <c r="F263" s="3">
        <f t="shared" si="35"/>
        <v>8</v>
      </c>
      <c r="G263" s="2">
        <f t="shared" si="36"/>
        <v>3</v>
      </c>
      <c r="H263" s="3">
        <f t="shared" si="37"/>
        <v>2</v>
      </c>
    </row>
    <row r="264" spans="1:8" x14ac:dyDescent="0.2">
      <c r="A264" s="6">
        <v>214</v>
      </c>
      <c r="B264" s="6">
        <f t="shared" si="33"/>
        <v>7.0356164383561639</v>
      </c>
      <c r="C264" s="3">
        <f>IF($E$2="Male",VLOOKUP(ROUNDDOWN(B264,0),'Boys WHO lb'!A:M,$I$6,FALSE),IF($E$2="Female",VLOOKUP(ROUNDDOWN(B264,0),'Girls WHO lb'!A:M,$I$6,FALSE),0))</f>
        <v>16.755131926059999</v>
      </c>
      <c r="D264" s="3">
        <f>IF($E$2="Male",VLOOKUP(ROUNDUP(B264,0),'Boys WHO lb'!A:M,$I$6,FALSE),IF($E$2="Female",VLOOKUP(ROUNDUP(B264,0),'Girls WHO lb'!A:M,$I$6,FALSE),0))</f>
        <v>17.416518712615002</v>
      </c>
      <c r="E264" s="3">
        <f t="shared" si="34"/>
        <v>16.778688167772916</v>
      </c>
      <c r="F264" s="3">
        <f t="shared" si="35"/>
        <v>8</v>
      </c>
      <c r="G264" s="2">
        <f t="shared" si="36"/>
        <v>3</v>
      </c>
      <c r="H264" s="3">
        <f t="shared" si="37"/>
        <v>2</v>
      </c>
    </row>
    <row r="265" spans="1:8" x14ac:dyDescent="0.2">
      <c r="A265" s="6">
        <v>215</v>
      </c>
      <c r="B265" s="6">
        <f t="shared" si="33"/>
        <v>7.0684931506849313</v>
      </c>
      <c r="C265" s="3">
        <f>IF($E$2="Male",VLOOKUP(ROUNDDOWN(B265,0),'Boys WHO lb'!A:M,$I$6,FALSE),IF($E$2="Female",VLOOKUP(ROUNDDOWN(B265,0),'Girls WHO lb'!A:M,$I$6,FALSE),0))</f>
        <v>16.755131926059999</v>
      </c>
      <c r="D265" s="3">
        <f>IF($E$2="Male",VLOOKUP(ROUNDUP(B265,0),'Boys WHO lb'!A:M,$I$6,FALSE),IF($E$2="Female",VLOOKUP(ROUNDUP(B265,0),'Girls WHO lb'!A:M,$I$6,FALSE),0))</f>
        <v>17.416518712615002</v>
      </c>
      <c r="E265" s="3">
        <f t="shared" si="34"/>
        <v>16.800432390892531</v>
      </c>
      <c r="F265" s="3">
        <f t="shared" si="35"/>
        <v>8</v>
      </c>
      <c r="G265" s="2">
        <f t="shared" si="36"/>
        <v>3</v>
      </c>
      <c r="H265" s="3">
        <f t="shared" si="37"/>
        <v>2</v>
      </c>
    </row>
    <row r="266" spans="1:8" x14ac:dyDescent="0.2">
      <c r="A266" s="6">
        <v>216</v>
      </c>
      <c r="B266" s="6">
        <f t="shared" si="33"/>
        <v>7.1013698630136988</v>
      </c>
      <c r="C266" s="3">
        <f>IF($E$2="Male",VLOOKUP(ROUNDDOWN(B266,0),'Boys WHO lb'!A:M,$I$6,FALSE),IF($E$2="Female",VLOOKUP(ROUNDDOWN(B266,0),'Girls WHO lb'!A:M,$I$6,FALSE),0))</f>
        <v>16.755131926059999</v>
      </c>
      <c r="D266" s="3">
        <f>IF($E$2="Male",VLOOKUP(ROUNDUP(B266,0),'Boys WHO lb'!A:M,$I$6,FALSE),IF($E$2="Female",VLOOKUP(ROUNDUP(B266,0),'Girls WHO lb'!A:M,$I$6,FALSE),0))</f>
        <v>17.416518712615002</v>
      </c>
      <c r="E266" s="3">
        <f t="shared" si="34"/>
        <v>16.82217661401215</v>
      </c>
      <c r="F266" s="3">
        <f t="shared" si="35"/>
        <v>8</v>
      </c>
      <c r="G266" s="2">
        <f t="shared" si="36"/>
        <v>3</v>
      </c>
      <c r="H266" s="3">
        <f t="shared" si="37"/>
        <v>2</v>
      </c>
    </row>
    <row r="267" spans="1:8" x14ac:dyDescent="0.2">
      <c r="A267" s="6">
        <v>217</v>
      </c>
      <c r="B267" s="6">
        <f t="shared" si="33"/>
        <v>7.1342465753424653</v>
      </c>
      <c r="C267" s="3">
        <f>IF($E$2="Male",VLOOKUP(ROUNDDOWN(B267,0),'Boys WHO lb'!A:M,$I$6,FALSE),IF($E$2="Female",VLOOKUP(ROUNDDOWN(B267,0),'Girls WHO lb'!A:M,$I$6,FALSE),0))</f>
        <v>16.755131926059999</v>
      </c>
      <c r="D267" s="3">
        <f>IF($E$2="Male",VLOOKUP(ROUNDUP(B267,0),'Boys WHO lb'!A:M,$I$6,FALSE),IF($E$2="Female",VLOOKUP(ROUNDUP(B267,0),'Girls WHO lb'!A:M,$I$6,FALSE),0))</f>
        <v>17.416518712615002</v>
      </c>
      <c r="E267" s="3">
        <f t="shared" si="34"/>
        <v>16.843920837131765</v>
      </c>
      <c r="F267" s="3">
        <f t="shared" si="35"/>
        <v>8</v>
      </c>
      <c r="G267" s="2">
        <f t="shared" si="36"/>
        <v>3</v>
      </c>
      <c r="H267" s="3">
        <f t="shared" si="37"/>
        <v>2</v>
      </c>
    </row>
    <row r="268" spans="1:8" x14ac:dyDescent="0.2">
      <c r="A268" s="6">
        <v>218</v>
      </c>
      <c r="B268" s="6">
        <f t="shared" si="33"/>
        <v>7.1671232876712327</v>
      </c>
      <c r="C268" s="3">
        <f>IF($E$2="Male",VLOOKUP(ROUNDDOWN(B268,0),'Boys WHO lb'!A:M,$I$6,FALSE),IF($E$2="Female",VLOOKUP(ROUNDDOWN(B268,0),'Girls WHO lb'!A:M,$I$6,FALSE),0))</f>
        <v>16.755131926059999</v>
      </c>
      <c r="D268" s="3">
        <f>IF($E$2="Male",VLOOKUP(ROUNDUP(B268,0),'Boys WHO lb'!A:M,$I$6,FALSE),IF($E$2="Female",VLOOKUP(ROUNDUP(B268,0),'Girls WHO lb'!A:M,$I$6,FALSE),0))</f>
        <v>17.416518712615002</v>
      </c>
      <c r="E268" s="3">
        <f t="shared" si="34"/>
        <v>16.865665060251384</v>
      </c>
      <c r="F268" s="3">
        <f t="shared" si="35"/>
        <v>8</v>
      </c>
      <c r="G268" s="2">
        <f t="shared" si="36"/>
        <v>3</v>
      </c>
      <c r="H268" s="3">
        <f t="shared" si="37"/>
        <v>2</v>
      </c>
    </row>
    <row r="269" spans="1:8" x14ac:dyDescent="0.2">
      <c r="A269" s="6">
        <v>219</v>
      </c>
      <c r="B269" s="6">
        <f t="shared" si="33"/>
        <v>7.1999999999999993</v>
      </c>
      <c r="C269" s="3">
        <f>IF($E$2="Male",VLOOKUP(ROUNDDOWN(B269,0),'Boys WHO lb'!A:M,$I$6,FALSE),IF($E$2="Female",VLOOKUP(ROUNDDOWN(B269,0),'Girls WHO lb'!A:M,$I$6,FALSE),0))</f>
        <v>16.755131926059999</v>
      </c>
      <c r="D269" s="3">
        <f>IF($E$2="Male",VLOOKUP(ROUNDUP(B269,0),'Boys WHO lb'!A:M,$I$6,FALSE),IF($E$2="Female",VLOOKUP(ROUNDUP(B269,0),'Girls WHO lb'!A:M,$I$6,FALSE),0))</f>
        <v>17.416518712615002</v>
      </c>
      <c r="E269" s="3">
        <f t="shared" si="34"/>
        <v>16.887409283370999</v>
      </c>
      <c r="F269" s="3">
        <f t="shared" si="35"/>
        <v>8</v>
      </c>
      <c r="G269" s="2">
        <f t="shared" si="36"/>
        <v>3</v>
      </c>
      <c r="H269" s="3">
        <f t="shared" si="37"/>
        <v>2</v>
      </c>
    </row>
    <row r="270" spans="1:8" x14ac:dyDescent="0.2">
      <c r="A270" s="6">
        <v>220</v>
      </c>
      <c r="B270" s="6">
        <f t="shared" si="33"/>
        <v>7.2328767123287667</v>
      </c>
      <c r="C270" s="3">
        <f>IF($E$2="Male",VLOOKUP(ROUNDDOWN(B270,0),'Boys WHO lb'!A:M,$I$6,FALSE),IF($E$2="Female",VLOOKUP(ROUNDDOWN(B270,0),'Girls WHO lb'!A:M,$I$6,FALSE),0))</f>
        <v>16.755131926059999</v>
      </c>
      <c r="D270" s="3">
        <f>IF($E$2="Male",VLOOKUP(ROUNDUP(B270,0),'Boys WHO lb'!A:M,$I$6,FALSE),IF($E$2="Female",VLOOKUP(ROUNDUP(B270,0),'Girls WHO lb'!A:M,$I$6,FALSE),0))</f>
        <v>17.416518712615002</v>
      </c>
      <c r="E270" s="3">
        <f t="shared" si="34"/>
        <v>16.909153506490615</v>
      </c>
      <c r="F270" s="3">
        <f t="shared" si="35"/>
        <v>8</v>
      </c>
      <c r="G270" s="2">
        <f t="shared" si="36"/>
        <v>3</v>
      </c>
      <c r="H270" s="3">
        <f t="shared" si="37"/>
        <v>2</v>
      </c>
    </row>
    <row r="271" spans="1:8" x14ac:dyDescent="0.2">
      <c r="A271" s="6">
        <v>221</v>
      </c>
      <c r="B271" s="6">
        <f t="shared" si="33"/>
        <v>7.2657534246575342</v>
      </c>
      <c r="C271" s="3">
        <f>IF($E$2="Male",VLOOKUP(ROUNDDOWN(B271,0),'Boys WHO lb'!A:M,$I$6,FALSE),IF($E$2="Female",VLOOKUP(ROUNDDOWN(B271,0),'Girls WHO lb'!A:M,$I$6,FALSE),0))</f>
        <v>16.755131926059999</v>
      </c>
      <c r="D271" s="3">
        <f>IF($E$2="Male",VLOOKUP(ROUNDUP(B271,0),'Boys WHO lb'!A:M,$I$6,FALSE),IF($E$2="Female",VLOOKUP(ROUNDUP(B271,0),'Girls WHO lb'!A:M,$I$6,FALSE),0))</f>
        <v>17.416518712615002</v>
      </c>
      <c r="E271" s="3">
        <f t="shared" si="34"/>
        <v>16.930897729610233</v>
      </c>
      <c r="F271" s="3">
        <f t="shared" si="35"/>
        <v>8</v>
      </c>
      <c r="G271" s="2">
        <f t="shared" si="36"/>
        <v>3</v>
      </c>
      <c r="H271" s="3">
        <f t="shared" si="37"/>
        <v>2</v>
      </c>
    </row>
    <row r="272" spans="1:8" x14ac:dyDescent="0.2">
      <c r="A272" s="6">
        <v>222</v>
      </c>
      <c r="B272" s="6">
        <f t="shared" si="33"/>
        <v>7.2986301369863007</v>
      </c>
      <c r="C272" s="3">
        <f>IF($E$2="Male",VLOOKUP(ROUNDDOWN(B272,0),'Boys WHO lb'!A:M,$I$6,FALSE),IF($E$2="Female",VLOOKUP(ROUNDDOWN(B272,0),'Girls WHO lb'!A:M,$I$6,FALSE),0))</f>
        <v>16.755131926059999</v>
      </c>
      <c r="D272" s="3">
        <f>IF($E$2="Male",VLOOKUP(ROUNDUP(B272,0),'Boys WHO lb'!A:M,$I$6,FALSE),IF($E$2="Female",VLOOKUP(ROUNDUP(B272,0),'Girls WHO lb'!A:M,$I$6,FALSE),0))</f>
        <v>17.416518712615002</v>
      </c>
      <c r="E272" s="3">
        <f t="shared" si="34"/>
        <v>16.952641952729849</v>
      </c>
      <c r="F272" s="3">
        <f t="shared" si="35"/>
        <v>8</v>
      </c>
      <c r="G272" s="2">
        <f t="shared" si="36"/>
        <v>3</v>
      </c>
      <c r="H272" s="3">
        <f t="shared" si="37"/>
        <v>2</v>
      </c>
    </row>
    <row r="273" spans="1:8" x14ac:dyDescent="0.2">
      <c r="A273" s="6">
        <v>223</v>
      </c>
      <c r="B273" s="6">
        <f t="shared" si="33"/>
        <v>7.3315068493150681</v>
      </c>
      <c r="C273" s="3">
        <f>IF($E$2="Male",VLOOKUP(ROUNDDOWN(B273,0),'Boys WHO lb'!A:M,$I$6,FALSE),IF($E$2="Female",VLOOKUP(ROUNDDOWN(B273,0),'Girls WHO lb'!A:M,$I$6,FALSE),0))</f>
        <v>16.755131926059999</v>
      </c>
      <c r="D273" s="3">
        <f>IF($E$2="Male",VLOOKUP(ROUNDUP(B273,0),'Boys WHO lb'!A:M,$I$6,FALSE),IF($E$2="Female",VLOOKUP(ROUNDUP(B273,0),'Girls WHO lb'!A:M,$I$6,FALSE),0))</f>
        <v>17.416518712615002</v>
      </c>
      <c r="E273" s="3">
        <f t="shared" si="34"/>
        <v>16.974386175849464</v>
      </c>
      <c r="F273" s="3">
        <f t="shared" si="35"/>
        <v>8</v>
      </c>
      <c r="G273" s="2">
        <f t="shared" si="36"/>
        <v>3</v>
      </c>
      <c r="H273" s="3">
        <f t="shared" si="37"/>
        <v>2</v>
      </c>
    </row>
    <row r="274" spans="1:8" x14ac:dyDescent="0.2">
      <c r="A274" s="6">
        <v>224</v>
      </c>
      <c r="B274" s="6">
        <f t="shared" si="33"/>
        <v>7.3643835616438356</v>
      </c>
      <c r="C274" s="3">
        <f>IF($E$2="Male",VLOOKUP(ROUNDDOWN(B274,0),'Boys WHO lb'!A:M,$I$6,FALSE),IF($E$2="Female",VLOOKUP(ROUNDDOWN(B274,0),'Girls WHO lb'!A:M,$I$6,FALSE),0))</f>
        <v>16.755131926059999</v>
      </c>
      <c r="D274" s="3">
        <f>IF($E$2="Male",VLOOKUP(ROUNDUP(B274,0),'Boys WHO lb'!A:M,$I$6,FALSE),IF($E$2="Female",VLOOKUP(ROUNDUP(B274,0),'Girls WHO lb'!A:M,$I$6,FALSE),0))</f>
        <v>17.416518712615002</v>
      </c>
      <c r="E274" s="3">
        <f t="shared" si="34"/>
        <v>16.996130398969083</v>
      </c>
      <c r="F274" s="3">
        <f t="shared" si="35"/>
        <v>8</v>
      </c>
      <c r="G274" s="2">
        <f t="shared" si="36"/>
        <v>3</v>
      </c>
      <c r="H274" s="3">
        <f t="shared" si="37"/>
        <v>2</v>
      </c>
    </row>
    <row r="275" spans="1:8" x14ac:dyDescent="0.2">
      <c r="A275" s="6">
        <v>225</v>
      </c>
      <c r="B275" s="6">
        <f t="shared" si="33"/>
        <v>7.3972602739726021</v>
      </c>
      <c r="C275" s="3">
        <f>IF($E$2="Male",VLOOKUP(ROUNDDOWN(B275,0),'Boys WHO lb'!A:M,$I$6,FALSE),IF($E$2="Female",VLOOKUP(ROUNDDOWN(B275,0),'Girls WHO lb'!A:M,$I$6,FALSE),0))</f>
        <v>16.755131926059999</v>
      </c>
      <c r="D275" s="3">
        <f>IF($E$2="Male",VLOOKUP(ROUNDUP(B275,0),'Boys WHO lb'!A:M,$I$6,FALSE),IF($E$2="Female",VLOOKUP(ROUNDUP(B275,0),'Girls WHO lb'!A:M,$I$6,FALSE),0))</f>
        <v>17.416518712615002</v>
      </c>
      <c r="E275" s="3">
        <f t="shared" si="34"/>
        <v>17.017874622088698</v>
      </c>
      <c r="F275" s="3">
        <f t="shared" si="35"/>
        <v>8</v>
      </c>
      <c r="G275" s="2">
        <f t="shared" si="36"/>
        <v>3</v>
      </c>
      <c r="H275" s="3">
        <f t="shared" si="37"/>
        <v>2</v>
      </c>
    </row>
    <row r="276" spans="1:8" x14ac:dyDescent="0.2">
      <c r="A276" s="6">
        <v>226</v>
      </c>
      <c r="B276" s="6">
        <f t="shared" si="33"/>
        <v>7.4301369863013695</v>
      </c>
      <c r="C276" s="3">
        <f>IF($E$2="Male",VLOOKUP(ROUNDDOWN(B276,0),'Boys WHO lb'!A:M,$I$6,FALSE),IF($E$2="Female",VLOOKUP(ROUNDDOWN(B276,0),'Girls WHO lb'!A:M,$I$6,FALSE),0))</f>
        <v>16.755131926059999</v>
      </c>
      <c r="D276" s="3">
        <f>IF($E$2="Male",VLOOKUP(ROUNDUP(B276,0),'Boys WHO lb'!A:M,$I$6,FALSE),IF($E$2="Female",VLOOKUP(ROUNDUP(B276,0),'Girls WHO lb'!A:M,$I$6,FALSE),0))</f>
        <v>17.416518712615002</v>
      </c>
      <c r="E276" s="3">
        <f t="shared" si="34"/>
        <v>17.039618845208317</v>
      </c>
      <c r="F276" s="3">
        <f t="shared" si="35"/>
        <v>8</v>
      </c>
      <c r="G276" s="2">
        <f t="shared" si="36"/>
        <v>3</v>
      </c>
      <c r="H276" s="3">
        <f t="shared" si="37"/>
        <v>2</v>
      </c>
    </row>
    <row r="277" spans="1:8" x14ac:dyDescent="0.2">
      <c r="A277" s="6">
        <v>227</v>
      </c>
      <c r="B277" s="6">
        <f t="shared" si="33"/>
        <v>7.463013698630137</v>
      </c>
      <c r="C277" s="3">
        <f>IF($E$2="Male",VLOOKUP(ROUNDDOWN(B277,0),'Boys WHO lb'!A:M,$I$6,FALSE),IF($E$2="Female",VLOOKUP(ROUNDDOWN(B277,0),'Girls WHO lb'!A:M,$I$6,FALSE),0))</f>
        <v>16.755131926059999</v>
      </c>
      <c r="D277" s="3">
        <f>IF($E$2="Male",VLOOKUP(ROUNDUP(B277,0),'Boys WHO lb'!A:M,$I$6,FALSE),IF($E$2="Female",VLOOKUP(ROUNDUP(B277,0),'Girls WHO lb'!A:M,$I$6,FALSE),0))</f>
        <v>17.416518712615002</v>
      </c>
      <c r="E277" s="3">
        <f t="shared" si="34"/>
        <v>17.061363068327932</v>
      </c>
      <c r="F277" s="3">
        <f t="shared" si="35"/>
        <v>8</v>
      </c>
      <c r="G277" s="2">
        <f t="shared" si="36"/>
        <v>3</v>
      </c>
      <c r="H277" s="3">
        <f t="shared" si="37"/>
        <v>2</v>
      </c>
    </row>
    <row r="278" spans="1:8" x14ac:dyDescent="0.2">
      <c r="A278" s="6">
        <v>228</v>
      </c>
      <c r="B278" s="6">
        <f t="shared" si="33"/>
        <v>7.4958904109589035</v>
      </c>
      <c r="C278" s="3">
        <f>IF($E$2="Male",VLOOKUP(ROUNDDOWN(B278,0),'Boys WHO lb'!A:M,$I$6,FALSE),IF($E$2="Female",VLOOKUP(ROUNDDOWN(B278,0),'Girls WHO lb'!A:M,$I$6,FALSE),0))</f>
        <v>16.755131926059999</v>
      </c>
      <c r="D278" s="3">
        <f>IF($E$2="Male",VLOOKUP(ROUNDUP(B278,0),'Boys WHO lb'!A:M,$I$6,FALSE),IF($E$2="Female",VLOOKUP(ROUNDUP(B278,0),'Girls WHO lb'!A:M,$I$6,FALSE),0))</f>
        <v>17.416518712615002</v>
      </c>
      <c r="E278" s="3">
        <f t="shared" si="34"/>
        <v>17.083107291447547</v>
      </c>
      <c r="F278" s="3">
        <f t="shared" si="35"/>
        <v>8</v>
      </c>
      <c r="G278" s="2">
        <f t="shared" si="36"/>
        <v>3</v>
      </c>
      <c r="H278" s="3">
        <f t="shared" si="37"/>
        <v>2</v>
      </c>
    </row>
    <row r="279" spans="1:8" x14ac:dyDescent="0.2">
      <c r="A279" s="6">
        <v>229</v>
      </c>
      <c r="B279" s="6">
        <f t="shared" si="33"/>
        <v>7.5287671232876709</v>
      </c>
      <c r="C279" s="3">
        <f>IF($E$2="Male",VLOOKUP(ROUNDDOWN(B279,0),'Boys WHO lb'!A:M,$I$6,FALSE),IF($E$2="Female",VLOOKUP(ROUNDDOWN(B279,0),'Girls WHO lb'!A:M,$I$6,FALSE),0))</f>
        <v>16.755131926059999</v>
      </c>
      <c r="D279" s="3">
        <f>IF($E$2="Male",VLOOKUP(ROUNDUP(B279,0),'Boys WHO lb'!A:M,$I$6,FALSE),IF($E$2="Female",VLOOKUP(ROUNDUP(B279,0),'Girls WHO lb'!A:M,$I$6,FALSE),0))</f>
        <v>17.416518712615002</v>
      </c>
      <c r="E279" s="3">
        <f t="shared" si="34"/>
        <v>17.104851514567166</v>
      </c>
      <c r="F279" s="3">
        <f t="shared" si="35"/>
        <v>8</v>
      </c>
      <c r="G279" s="2">
        <f t="shared" si="36"/>
        <v>3</v>
      </c>
      <c r="H279" s="3">
        <f t="shared" si="37"/>
        <v>2</v>
      </c>
    </row>
    <row r="280" spans="1:8" x14ac:dyDescent="0.2">
      <c r="A280" s="6">
        <v>230</v>
      </c>
      <c r="B280" s="6">
        <f t="shared" si="33"/>
        <v>7.5616438356164384</v>
      </c>
      <c r="C280" s="3">
        <f>IF($E$2="Male",VLOOKUP(ROUNDDOWN(B280,0),'Boys WHO lb'!A:M,$I$6,FALSE),IF($E$2="Female",VLOOKUP(ROUNDDOWN(B280,0),'Girls WHO lb'!A:M,$I$6,FALSE),0))</f>
        <v>16.755131926059999</v>
      </c>
      <c r="D280" s="3">
        <f>IF($E$2="Male",VLOOKUP(ROUNDUP(B280,0),'Boys WHO lb'!A:M,$I$6,FALSE),IF($E$2="Female",VLOOKUP(ROUNDUP(B280,0),'Girls WHO lb'!A:M,$I$6,FALSE),0))</f>
        <v>17.416518712615002</v>
      </c>
      <c r="E280" s="3">
        <f t="shared" si="34"/>
        <v>17.126595737686781</v>
      </c>
      <c r="F280" s="3">
        <f t="shared" si="35"/>
        <v>8</v>
      </c>
      <c r="G280" s="2">
        <f t="shared" si="36"/>
        <v>3</v>
      </c>
      <c r="H280" s="3">
        <f t="shared" si="37"/>
        <v>2</v>
      </c>
    </row>
    <row r="281" spans="1:8" x14ac:dyDescent="0.2">
      <c r="A281" s="6">
        <v>231</v>
      </c>
      <c r="B281" s="6">
        <f t="shared" si="33"/>
        <v>7.5945205479452049</v>
      </c>
      <c r="C281" s="3">
        <f>IF($E$2="Male",VLOOKUP(ROUNDDOWN(B281,0),'Boys WHO lb'!A:M,$I$6,FALSE),IF($E$2="Female",VLOOKUP(ROUNDDOWN(B281,0),'Girls WHO lb'!A:M,$I$6,FALSE),0))</f>
        <v>16.755131926059999</v>
      </c>
      <c r="D281" s="3">
        <f>IF($E$2="Male",VLOOKUP(ROUNDUP(B281,0),'Boys WHO lb'!A:M,$I$6,FALSE),IF($E$2="Female",VLOOKUP(ROUNDUP(B281,0),'Girls WHO lb'!A:M,$I$6,FALSE),0))</f>
        <v>17.416518712615002</v>
      </c>
      <c r="E281" s="3">
        <f t="shared" si="34"/>
        <v>17.148339960806396</v>
      </c>
      <c r="F281" s="3">
        <f t="shared" si="35"/>
        <v>8</v>
      </c>
      <c r="G281" s="2">
        <f t="shared" si="36"/>
        <v>3</v>
      </c>
      <c r="H281" s="3">
        <f t="shared" si="37"/>
        <v>2</v>
      </c>
    </row>
    <row r="282" spans="1:8" x14ac:dyDescent="0.2">
      <c r="A282" s="6">
        <v>232</v>
      </c>
      <c r="B282" s="6">
        <f t="shared" si="33"/>
        <v>7.6273972602739724</v>
      </c>
      <c r="C282" s="3">
        <f>IF($E$2="Male",VLOOKUP(ROUNDDOWN(B282,0),'Boys WHO lb'!A:M,$I$6,FALSE),IF($E$2="Female",VLOOKUP(ROUNDDOWN(B282,0),'Girls WHO lb'!A:M,$I$6,FALSE),0))</f>
        <v>16.755131926059999</v>
      </c>
      <c r="D282" s="3">
        <f>IF($E$2="Male",VLOOKUP(ROUNDUP(B282,0),'Boys WHO lb'!A:M,$I$6,FALSE),IF($E$2="Female",VLOOKUP(ROUNDUP(B282,0),'Girls WHO lb'!A:M,$I$6,FALSE),0))</f>
        <v>17.416518712615002</v>
      </c>
      <c r="E282" s="3">
        <f t="shared" si="34"/>
        <v>17.170084183926015</v>
      </c>
      <c r="F282" s="3">
        <f t="shared" si="35"/>
        <v>8</v>
      </c>
      <c r="G282" s="2">
        <f t="shared" si="36"/>
        <v>3</v>
      </c>
      <c r="H282" s="3">
        <f t="shared" si="37"/>
        <v>2</v>
      </c>
    </row>
    <row r="283" spans="1:8" x14ac:dyDescent="0.2">
      <c r="A283" s="6">
        <v>233</v>
      </c>
      <c r="B283" s="6">
        <f t="shared" si="33"/>
        <v>7.6602739726027398</v>
      </c>
      <c r="C283" s="3">
        <f>IF($E$2="Male",VLOOKUP(ROUNDDOWN(B283,0),'Boys WHO lb'!A:M,$I$6,FALSE),IF($E$2="Female",VLOOKUP(ROUNDDOWN(B283,0),'Girls WHO lb'!A:M,$I$6,FALSE),0))</f>
        <v>16.755131926059999</v>
      </c>
      <c r="D283" s="3">
        <f>IF($E$2="Male",VLOOKUP(ROUNDUP(B283,0),'Boys WHO lb'!A:M,$I$6,FALSE),IF($E$2="Female",VLOOKUP(ROUNDUP(B283,0),'Girls WHO lb'!A:M,$I$6,FALSE),0))</f>
        <v>17.416518712615002</v>
      </c>
      <c r="E283" s="3">
        <f t="shared" si="34"/>
        <v>17.19182840704563</v>
      </c>
      <c r="F283" s="3">
        <f t="shared" si="35"/>
        <v>8</v>
      </c>
      <c r="G283" s="2">
        <f t="shared" si="36"/>
        <v>3</v>
      </c>
      <c r="H283" s="3">
        <f t="shared" si="37"/>
        <v>2</v>
      </c>
    </row>
    <row r="284" spans="1:8" x14ac:dyDescent="0.2">
      <c r="A284" s="6">
        <v>234</v>
      </c>
      <c r="B284" s="6">
        <f t="shared" si="33"/>
        <v>7.6931506849315063</v>
      </c>
      <c r="C284" s="3">
        <f>IF($E$2="Male",VLOOKUP(ROUNDDOWN(B284,0),'Boys WHO lb'!A:M,$I$6,FALSE),IF($E$2="Female",VLOOKUP(ROUNDDOWN(B284,0),'Girls WHO lb'!A:M,$I$6,FALSE),0))</f>
        <v>16.755131926059999</v>
      </c>
      <c r="D284" s="3">
        <f>IF($E$2="Male",VLOOKUP(ROUNDUP(B284,0),'Boys WHO lb'!A:M,$I$6,FALSE),IF($E$2="Female",VLOOKUP(ROUNDUP(B284,0),'Girls WHO lb'!A:M,$I$6,FALSE),0))</f>
        <v>17.416518712615002</v>
      </c>
      <c r="E284" s="3">
        <f t="shared" si="34"/>
        <v>17.213572630165245</v>
      </c>
      <c r="F284" s="3">
        <f t="shared" si="35"/>
        <v>8</v>
      </c>
      <c r="G284" s="2">
        <f t="shared" si="36"/>
        <v>3</v>
      </c>
      <c r="H284" s="3">
        <f t="shared" si="37"/>
        <v>2</v>
      </c>
    </row>
    <row r="285" spans="1:8" x14ac:dyDescent="0.2">
      <c r="A285" s="6">
        <v>235</v>
      </c>
      <c r="B285" s="6">
        <f t="shared" si="33"/>
        <v>7.7260273972602738</v>
      </c>
      <c r="C285" s="3">
        <f>IF($E$2="Male",VLOOKUP(ROUNDDOWN(B285,0),'Boys WHO lb'!A:M,$I$6,FALSE),IF($E$2="Female",VLOOKUP(ROUNDDOWN(B285,0),'Girls WHO lb'!A:M,$I$6,FALSE),0))</f>
        <v>16.755131926059999</v>
      </c>
      <c r="D285" s="3">
        <f>IF($E$2="Male",VLOOKUP(ROUNDUP(B285,0),'Boys WHO lb'!A:M,$I$6,FALSE),IF($E$2="Female",VLOOKUP(ROUNDUP(B285,0),'Girls WHO lb'!A:M,$I$6,FALSE),0))</f>
        <v>17.416518712615002</v>
      </c>
      <c r="E285" s="3">
        <f t="shared" si="34"/>
        <v>17.235316853284864</v>
      </c>
      <c r="F285" s="3">
        <f t="shared" si="35"/>
        <v>8</v>
      </c>
      <c r="G285" s="2">
        <f t="shared" si="36"/>
        <v>3</v>
      </c>
      <c r="H285" s="3">
        <f t="shared" si="37"/>
        <v>2</v>
      </c>
    </row>
    <row r="286" spans="1:8" x14ac:dyDescent="0.2">
      <c r="A286" s="6">
        <v>236</v>
      </c>
      <c r="B286" s="6">
        <f t="shared" si="33"/>
        <v>7.7589041095890412</v>
      </c>
      <c r="C286" s="3">
        <f>IF($E$2="Male",VLOOKUP(ROUNDDOWN(B286,0),'Boys WHO lb'!A:M,$I$6,FALSE),IF($E$2="Female",VLOOKUP(ROUNDDOWN(B286,0),'Girls WHO lb'!A:M,$I$6,FALSE),0))</f>
        <v>16.755131926059999</v>
      </c>
      <c r="D286" s="3">
        <f>IF($E$2="Male",VLOOKUP(ROUNDUP(B286,0),'Boys WHO lb'!A:M,$I$6,FALSE),IF($E$2="Female",VLOOKUP(ROUNDUP(B286,0),'Girls WHO lb'!A:M,$I$6,FALSE),0))</f>
        <v>17.416518712615002</v>
      </c>
      <c r="E286" s="3">
        <f t="shared" si="34"/>
        <v>17.257061076404479</v>
      </c>
      <c r="F286" s="3">
        <f t="shared" si="35"/>
        <v>8</v>
      </c>
      <c r="G286" s="2">
        <f t="shared" si="36"/>
        <v>3</v>
      </c>
      <c r="H286" s="3">
        <f t="shared" si="37"/>
        <v>2</v>
      </c>
    </row>
    <row r="287" spans="1:8" x14ac:dyDescent="0.2">
      <c r="A287" s="6">
        <v>237</v>
      </c>
      <c r="B287" s="6">
        <f t="shared" si="33"/>
        <v>7.7917808219178077</v>
      </c>
      <c r="C287" s="3">
        <f>IF($E$2="Male",VLOOKUP(ROUNDDOWN(B287,0),'Boys WHO lb'!A:M,$I$6,FALSE),IF($E$2="Female",VLOOKUP(ROUNDDOWN(B287,0),'Girls WHO lb'!A:M,$I$6,FALSE),0))</f>
        <v>16.755131926059999</v>
      </c>
      <c r="D287" s="3">
        <f>IF($E$2="Male",VLOOKUP(ROUNDUP(B287,0),'Boys WHO lb'!A:M,$I$6,FALSE),IF($E$2="Female",VLOOKUP(ROUNDUP(B287,0),'Girls WHO lb'!A:M,$I$6,FALSE),0))</f>
        <v>17.416518712615002</v>
      </c>
      <c r="E287" s="3">
        <f t="shared" si="34"/>
        <v>17.278805299524098</v>
      </c>
      <c r="F287" s="3">
        <f t="shared" si="35"/>
        <v>8</v>
      </c>
      <c r="G287" s="2">
        <f t="shared" si="36"/>
        <v>3</v>
      </c>
      <c r="H287" s="3">
        <f t="shared" si="37"/>
        <v>2</v>
      </c>
    </row>
    <row r="288" spans="1:8" x14ac:dyDescent="0.2">
      <c r="A288" s="6">
        <v>238</v>
      </c>
      <c r="B288" s="6">
        <f t="shared" si="33"/>
        <v>7.8246575342465752</v>
      </c>
      <c r="C288" s="3">
        <f>IF($E$2="Male",VLOOKUP(ROUNDDOWN(B288,0),'Boys WHO lb'!A:M,$I$6,FALSE),IF($E$2="Female",VLOOKUP(ROUNDDOWN(B288,0),'Girls WHO lb'!A:M,$I$6,FALSE),0))</f>
        <v>16.755131926059999</v>
      </c>
      <c r="D288" s="3">
        <f>IF($E$2="Male",VLOOKUP(ROUNDUP(B288,0),'Boys WHO lb'!A:M,$I$6,FALSE),IF($E$2="Female",VLOOKUP(ROUNDUP(B288,0),'Girls WHO lb'!A:M,$I$6,FALSE),0))</f>
        <v>17.416518712615002</v>
      </c>
      <c r="E288" s="3">
        <f t="shared" si="34"/>
        <v>17.300549522643713</v>
      </c>
      <c r="F288" s="3">
        <f t="shared" si="35"/>
        <v>8</v>
      </c>
      <c r="G288" s="2">
        <f t="shared" si="36"/>
        <v>3</v>
      </c>
      <c r="H288" s="3">
        <f t="shared" si="37"/>
        <v>2</v>
      </c>
    </row>
    <row r="289" spans="1:8" x14ac:dyDescent="0.2">
      <c r="A289" s="6">
        <v>239</v>
      </c>
      <c r="B289" s="6">
        <f t="shared" si="33"/>
        <v>7.8575342465753417</v>
      </c>
      <c r="C289" s="3">
        <f>IF($E$2="Male",VLOOKUP(ROUNDDOWN(B289,0),'Boys WHO lb'!A:M,$I$6,FALSE),IF($E$2="Female",VLOOKUP(ROUNDDOWN(B289,0),'Girls WHO lb'!A:M,$I$6,FALSE),0))</f>
        <v>16.755131926059999</v>
      </c>
      <c r="D289" s="3">
        <f>IF($E$2="Male",VLOOKUP(ROUNDUP(B289,0),'Boys WHO lb'!A:M,$I$6,FALSE),IF($E$2="Female",VLOOKUP(ROUNDUP(B289,0),'Girls WHO lb'!A:M,$I$6,FALSE),0))</f>
        <v>17.416518712615002</v>
      </c>
      <c r="E289" s="3">
        <f t="shared" si="34"/>
        <v>17.322293745763329</v>
      </c>
      <c r="F289" s="3">
        <f t="shared" si="35"/>
        <v>8</v>
      </c>
      <c r="G289" s="2">
        <f t="shared" si="36"/>
        <v>3</v>
      </c>
      <c r="H289" s="3">
        <f t="shared" si="37"/>
        <v>2</v>
      </c>
    </row>
    <row r="290" spans="1:8" x14ac:dyDescent="0.2">
      <c r="A290" s="6">
        <v>240</v>
      </c>
      <c r="B290" s="6">
        <f t="shared" si="33"/>
        <v>7.8904109589041092</v>
      </c>
      <c r="C290" s="3">
        <f>IF($E$2="Male",VLOOKUP(ROUNDDOWN(B290,0),'Boys WHO lb'!A:M,$I$6,FALSE),IF($E$2="Female",VLOOKUP(ROUNDDOWN(B290,0),'Girls WHO lb'!A:M,$I$6,FALSE),0))</f>
        <v>16.755131926059999</v>
      </c>
      <c r="D290" s="3">
        <f>IF($E$2="Male",VLOOKUP(ROUNDUP(B290,0),'Boys WHO lb'!A:M,$I$6,FALSE),IF($E$2="Female",VLOOKUP(ROUNDUP(B290,0),'Girls WHO lb'!A:M,$I$6,FALSE),0))</f>
        <v>17.416518712615002</v>
      </c>
      <c r="E290" s="3">
        <f t="shared" si="34"/>
        <v>17.344037968882947</v>
      </c>
      <c r="F290" s="3">
        <f t="shared" si="35"/>
        <v>8</v>
      </c>
      <c r="G290" s="2">
        <f t="shared" si="36"/>
        <v>3</v>
      </c>
      <c r="H290" s="3">
        <f t="shared" si="37"/>
        <v>2</v>
      </c>
    </row>
    <row r="291" spans="1:8" x14ac:dyDescent="0.2">
      <c r="A291" s="6">
        <v>241</v>
      </c>
      <c r="B291" s="6">
        <f t="shared" si="33"/>
        <v>7.9232876712328766</v>
      </c>
      <c r="C291" s="3">
        <f>IF($E$2="Male",VLOOKUP(ROUNDDOWN(B291,0),'Boys WHO lb'!A:M,$I$6,FALSE),IF($E$2="Female",VLOOKUP(ROUNDDOWN(B291,0),'Girls WHO lb'!A:M,$I$6,FALSE),0))</f>
        <v>16.755131926059999</v>
      </c>
      <c r="D291" s="3">
        <f>IF($E$2="Male",VLOOKUP(ROUNDUP(B291,0),'Boys WHO lb'!A:M,$I$6,FALSE),IF($E$2="Female",VLOOKUP(ROUNDUP(B291,0),'Girls WHO lb'!A:M,$I$6,FALSE),0))</f>
        <v>17.416518712615002</v>
      </c>
      <c r="E291" s="3">
        <f t="shared" si="34"/>
        <v>17.365782192002563</v>
      </c>
      <c r="F291" s="3">
        <f t="shared" si="35"/>
        <v>8</v>
      </c>
      <c r="G291" s="2">
        <f t="shared" si="36"/>
        <v>3</v>
      </c>
      <c r="H291" s="3">
        <f t="shared" si="37"/>
        <v>2</v>
      </c>
    </row>
    <row r="292" spans="1:8" x14ac:dyDescent="0.2">
      <c r="A292" s="6">
        <v>242</v>
      </c>
      <c r="B292" s="6">
        <f t="shared" si="33"/>
        <v>7.9561643835616431</v>
      </c>
      <c r="C292" s="3">
        <f>IF($E$2="Male",VLOOKUP(ROUNDDOWN(B292,0),'Boys WHO lb'!A:M,$I$6,FALSE),IF($E$2="Female",VLOOKUP(ROUNDDOWN(B292,0),'Girls WHO lb'!A:M,$I$6,FALSE),0))</f>
        <v>16.755131926059999</v>
      </c>
      <c r="D292" s="3">
        <f>IF($E$2="Male",VLOOKUP(ROUNDUP(B292,0),'Boys WHO lb'!A:M,$I$6,FALSE),IF($E$2="Female",VLOOKUP(ROUNDUP(B292,0),'Girls WHO lb'!A:M,$I$6,FALSE),0))</f>
        <v>17.416518712615002</v>
      </c>
      <c r="E292" s="3">
        <f t="shared" si="34"/>
        <v>17.387526415122178</v>
      </c>
      <c r="F292" s="3">
        <f t="shared" si="35"/>
        <v>8</v>
      </c>
      <c r="G292" s="2">
        <f t="shared" si="36"/>
        <v>3</v>
      </c>
      <c r="H292" s="3">
        <f t="shared" si="37"/>
        <v>2</v>
      </c>
    </row>
    <row r="293" spans="1:8" x14ac:dyDescent="0.2">
      <c r="A293" s="6">
        <v>243</v>
      </c>
      <c r="B293" s="6">
        <f t="shared" si="33"/>
        <v>7.9890410958904106</v>
      </c>
      <c r="C293" s="3">
        <f>IF($E$2="Male",VLOOKUP(ROUNDDOWN(B293,0),'Boys WHO lb'!A:M,$I$6,FALSE),IF($E$2="Female",VLOOKUP(ROUNDDOWN(B293,0),'Girls WHO lb'!A:M,$I$6,FALSE),0))</f>
        <v>16.755131926059999</v>
      </c>
      <c r="D293" s="3">
        <f>IF($E$2="Male",VLOOKUP(ROUNDUP(B293,0),'Boys WHO lb'!A:M,$I$6,FALSE),IF($E$2="Female",VLOOKUP(ROUNDUP(B293,0),'Girls WHO lb'!A:M,$I$6,FALSE),0))</f>
        <v>17.416518712615002</v>
      </c>
      <c r="E293" s="3">
        <f t="shared" si="34"/>
        <v>17.409270638241797</v>
      </c>
      <c r="F293" s="3">
        <f t="shared" si="35"/>
        <v>8</v>
      </c>
      <c r="G293" s="2">
        <f t="shared" si="36"/>
        <v>3</v>
      </c>
      <c r="H293" s="3">
        <f t="shared" si="37"/>
        <v>2</v>
      </c>
    </row>
    <row r="294" spans="1:8" x14ac:dyDescent="0.2">
      <c r="A294" s="6">
        <v>244</v>
      </c>
      <c r="B294" s="6">
        <f t="shared" si="33"/>
        <v>8.0219178082191771</v>
      </c>
      <c r="C294" s="3">
        <f>IF($E$2="Male",VLOOKUP(ROUNDDOWN(B294,0),'Boys WHO lb'!A:M,$I$6,FALSE),IF($E$2="Female",VLOOKUP(ROUNDDOWN(B294,0),'Girls WHO lb'!A:M,$I$6,FALSE),0))</f>
        <v>17.416518712615002</v>
      </c>
      <c r="D294" s="3">
        <f>IF($E$2="Male",VLOOKUP(ROUNDUP(B294,0),'Boys WHO lb'!A:M,$I$6,FALSE),IF($E$2="Female",VLOOKUP(ROUNDUP(B294,0),'Girls WHO lb'!A:M,$I$6,FALSE),0))</f>
        <v>18.077905499169997</v>
      </c>
      <c r="E294" s="3">
        <f t="shared" si="34"/>
        <v>17.431014861361412</v>
      </c>
      <c r="F294" s="3">
        <f t="shared" si="35"/>
        <v>8</v>
      </c>
      <c r="G294" s="2">
        <f t="shared" si="36"/>
        <v>3</v>
      </c>
      <c r="H294" s="3">
        <f t="shared" si="37"/>
        <v>2</v>
      </c>
    </row>
    <row r="295" spans="1:8" x14ac:dyDescent="0.2">
      <c r="A295" s="6">
        <v>245</v>
      </c>
      <c r="B295" s="6">
        <f t="shared" si="33"/>
        <v>8.0547945205479454</v>
      </c>
      <c r="C295" s="3">
        <f>IF($E$2="Male",VLOOKUP(ROUNDDOWN(B295,0),'Boys WHO lb'!A:M,$I$6,FALSE),IF($E$2="Female",VLOOKUP(ROUNDDOWN(B295,0),'Girls WHO lb'!A:M,$I$6,FALSE),0))</f>
        <v>17.416518712615002</v>
      </c>
      <c r="D295" s="3">
        <f>IF($E$2="Male",VLOOKUP(ROUNDUP(B295,0),'Boys WHO lb'!A:M,$I$6,FALSE),IF($E$2="Female",VLOOKUP(ROUNDUP(B295,0),'Girls WHO lb'!A:M,$I$6,FALSE),0))</f>
        <v>18.077905499169997</v>
      </c>
      <c r="E295" s="3">
        <f t="shared" si="34"/>
        <v>17.452759084481031</v>
      </c>
      <c r="F295" s="3">
        <f t="shared" si="35"/>
        <v>8</v>
      </c>
      <c r="G295" s="2">
        <f t="shared" si="36"/>
        <v>3</v>
      </c>
      <c r="H295" s="3">
        <f t="shared" si="37"/>
        <v>2</v>
      </c>
    </row>
    <row r="296" spans="1:8" x14ac:dyDescent="0.2">
      <c r="A296" s="6">
        <v>246</v>
      </c>
      <c r="B296" s="6">
        <f t="shared" si="33"/>
        <v>8.087671232876712</v>
      </c>
      <c r="C296" s="3">
        <f>IF($E$2="Male",VLOOKUP(ROUNDDOWN(B296,0),'Boys WHO lb'!A:M,$I$6,FALSE),IF($E$2="Female",VLOOKUP(ROUNDDOWN(B296,0),'Girls WHO lb'!A:M,$I$6,FALSE),0))</f>
        <v>17.416518712615002</v>
      </c>
      <c r="D296" s="3">
        <f>IF($E$2="Male",VLOOKUP(ROUNDUP(B296,0),'Boys WHO lb'!A:M,$I$6,FALSE),IF($E$2="Female",VLOOKUP(ROUNDUP(B296,0),'Girls WHO lb'!A:M,$I$6,FALSE),0))</f>
        <v>18.077905499169997</v>
      </c>
      <c r="E296" s="3">
        <f t="shared" si="34"/>
        <v>17.474503307600646</v>
      </c>
      <c r="F296" s="3">
        <f t="shared" si="35"/>
        <v>8</v>
      </c>
      <c r="G296" s="2">
        <f t="shared" si="36"/>
        <v>3</v>
      </c>
      <c r="H296" s="3">
        <f t="shared" si="37"/>
        <v>2</v>
      </c>
    </row>
    <row r="297" spans="1:8" x14ac:dyDescent="0.2">
      <c r="A297" s="6">
        <v>247</v>
      </c>
      <c r="B297" s="6">
        <f t="shared" si="33"/>
        <v>8.1205479452054785</v>
      </c>
      <c r="C297" s="3">
        <f>IF($E$2="Male",VLOOKUP(ROUNDDOWN(B297,0),'Boys WHO lb'!A:M,$I$6,FALSE),IF($E$2="Female",VLOOKUP(ROUNDDOWN(B297,0),'Girls WHO lb'!A:M,$I$6,FALSE),0))</f>
        <v>17.416518712615002</v>
      </c>
      <c r="D297" s="3">
        <f>IF($E$2="Male",VLOOKUP(ROUNDUP(B297,0),'Boys WHO lb'!A:M,$I$6,FALSE),IF($E$2="Female",VLOOKUP(ROUNDUP(B297,0),'Girls WHO lb'!A:M,$I$6,FALSE),0))</f>
        <v>18.077905499169997</v>
      </c>
      <c r="E297" s="3">
        <f t="shared" si="34"/>
        <v>17.496247530720261</v>
      </c>
      <c r="F297" s="3">
        <f t="shared" si="35"/>
        <v>8</v>
      </c>
      <c r="G297" s="2">
        <f t="shared" si="36"/>
        <v>3</v>
      </c>
      <c r="H297" s="3">
        <f t="shared" si="37"/>
        <v>2</v>
      </c>
    </row>
    <row r="298" spans="1:8" x14ac:dyDescent="0.2">
      <c r="A298" s="6">
        <v>248</v>
      </c>
      <c r="B298" s="6">
        <f t="shared" si="33"/>
        <v>8.1534246575342468</v>
      </c>
      <c r="C298" s="3">
        <f>IF($E$2="Male",VLOOKUP(ROUNDDOWN(B298,0),'Boys WHO lb'!A:M,$I$6,FALSE),IF($E$2="Female",VLOOKUP(ROUNDDOWN(B298,0),'Girls WHO lb'!A:M,$I$6,FALSE),0))</f>
        <v>17.416518712615002</v>
      </c>
      <c r="D298" s="3">
        <f>IF($E$2="Male",VLOOKUP(ROUNDUP(B298,0),'Boys WHO lb'!A:M,$I$6,FALSE),IF($E$2="Female",VLOOKUP(ROUNDUP(B298,0),'Girls WHO lb'!A:M,$I$6,FALSE),0))</f>
        <v>18.077905499169997</v>
      </c>
      <c r="E298" s="3">
        <f t="shared" si="34"/>
        <v>17.517991753839876</v>
      </c>
      <c r="F298" s="3">
        <f t="shared" si="35"/>
        <v>8</v>
      </c>
      <c r="G298" s="2">
        <f t="shared" si="36"/>
        <v>3</v>
      </c>
      <c r="H298" s="3">
        <f t="shared" si="37"/>
        <v>2</v>
      </c>
    </row>
    <row r="299" spans="1:8" x14ac:dyDescent="0.2">
      <c r="A299" s="6">
        <v>249</v>
      </c>
      <c r="B299" s="6">
        <f t="shared" si="33"/>
        <v>8.1863013698630134</v>
      </c>
      <c r="C299" s="3">
        <f>IF($E$2="Male",VLOOKUP(ROUNDDOWN(B299,0),'Boys WHO lb'!A:M,$I$6,FALSE),IF($E$2="Female",VLOOKUP(ROUNDDOWN(B299,0),'Girls WHO lb'!A:M,$I$6,FALSE),0))</f>
        <v>17.416518712615002</v>
      </c>
      <c r="D299" s="3">
        <f>IF($E$2="Male",VLOOKUP(ROUNDUP(B299,0),'Boys WHO lb'!A:M,$I$6,FALSE),IF($E$2="Female",VLOOKUP(ROUNDUP(B299,0),'Girls WHO lb'!A:M,$I$6,FALSE),0))</f>
        <v>18.077905499169997</v>
      </c>
      <c r="E299" s="3">
        <f t="shared" si="34"/>
        <v>17.539735976959495</v>
      </c>
      <c r="F299" s="3">
        <f t="shared" si="35"/>
        <v>8</v>
      </c>
      <c r="G299" s="2">
        <f t="shared" si="36"/>
        <v>3</v>
      </c>
      <c r="H299" s="3">
        <f t="shared" si="37"/>
        <v>2</v>
      </c>
    </row>
    <row r="300" spans="1:8" x14ac:dyDescent="0.2">
      <c r="A300" s="6">
        <v>250</v>
      </c>
      <c r="B300" s="6">
        <f t="shared" si="33"/>
        <v>8.2191780821917799</v>
      </c>
      <c r="C300" s="3">
        <f>IF($E$2="Male",VLOOKUP(ROUNDDOWN(B300,0),'Boys WHO lb'!A:M,$I$6,FALSE),IF($E$2="Female",VLOOKUP(ROUNDDOWN(B300,0),'Girls WHO lb'!A:M,$I$6,FALSE),0))</f>
        <v>17.416518712615002</v>
      </c>
      <c r="D300" s="3">
        <f>IF($E$2="Male",VLOOKUP(ROUNDUP(B300,0),'Boys WHO lb'!A:M,$I$6,FALSE),IF($E$2="Female",VLOOKUP(ROUNDUP(B300,0),'Girls WHO lb'!A:M,$I$6,FALSE),0))</f>
        <v>18.077905499169997</v>
      </c>
      <c r="E300" s="3">
        <f t="shared" si="34"/>
        <v>17.56148020007911</v>
      </c>
      <c r="F300" s="3">
        <f t="shared" si="35"/>
        <v>8</v>
      </c>
      <c r="G300" s="2">
        <f t="shared" si="36"/>
        <v>3</v>
      </c>
      <c r="H300" s="3">
        <f t="shared" si="37"/>
        <v>2</v>
      </c>
    </row>
    <row r="301" spans="1:8" x14ac:dyDescent="0.2">
      <c r="A301" s="6">
        <v>251</v>
      </c>
      <c r="B301" s="6">
        <f t="shared" si="33"/>
        <v>8.2520547945205482</v>
      </c>
      <c r="C301" s="3">
        <f>IF($E$2="Male",VLOOKUP(ROUNDDOWN(B301,0),'Boys WHO lb'!A:M,$I$6,FALSE),IF($E$2="Female",VLOOKUP(ROUNDDOWN(B301,0),'Girls WHO lb'!A:M,$I$6,FALSE),0))</f>
        <v>17.416518712615002</v>
      </c>
      <c r="D301" s="3">
        <f>IF($E$2="Male",VLOOKUP(ROUNDUP(B301,0),'Boys WHO lb'!A:M,$I$6,FALSE),IF($E$2="Female",VLOOKUP(ROUNDUP(B301,0),'Girls WHO lb'!A:M,$I$6,FALSE),0))</f>
        <v>18.077905499169997</v>
      </c>
      <c r="E301" s="3">
        <f t="shared" si="34"/>
        <v>17.583224423198725</v>
      </c>
      <c r="F301" s="3">
        <f t="shared" si="35"/>
        <v>8</v>
      </c>
      <c r="G301" s="2">
        <f t="shared" si="36"/>
        <v>3</v>
      </c>
      <c r="H301" s="3">
        <f t="shared" si="37"/>
        <v>2</v>
      </c>
    </row>
    <row r="302" spans="1:8" x14ac:dyDescent="0.2">
      <c r="A302" s="6">
        <v>252</v>
      </c>
      <c r="B302" s="6">
        <f t="shared" si="33"/>
        <v>8.2849315068493148</v>
      </c>
      <c r="C302" s="3">
        <f>IF($E$2="Male",VLOOKUP(ROUNDDOWN(B302,0),'Boys WHO lb'!A:M,$I$6,FALSE),IF($E$2="Female",VLOOKUP(ROUNDDOWN(B302,0),'Girls WHO lb'!A:M,$I$6,FALSE),0))</f>
        <v>17.416518712615002</v>
      </c>
      <c r="D302" s="3">
        <f>IF($E$2="Male",VLOOKUP(ROUNDUP(B302,0),'Boys WHO lb'!A:M,$I$6,FALSE),IF($E$2="Female",VLOOKUP(ROUNDUP(B302,0),'Girls WHO lb'!A:M,$I$6,FALSE),0))</f>
        <v>18.077905499169997</v>
      </c>
      <c r="E302" s="3">
        <f t="shared" si="34"/>
        <v>17.604968646318344</v>
      </c>
      <c r="F302" s="3">
        <f t="shared" si="35"/>
        <v>8</v>
      </c>
      <c r="G302" s="2">
        <f t="shared" si="36"/>
        <v>3</v>
      </c>
      <c r="H302" s="3">
        <f t="shared" si="37"/>
        <v>2</v>
      </c>
    </row>
    <row r="303" spans="1:8" x14ac:dyDescent="0.2">
      <c r="A303" s="6">
        <v>253</v>
      </c>
      <c r="B303" s="6">
        <f t="shared" si="33"/>
        <v>8.3178082191780813</v>
      </c>
      <c r="C303" s="3">
        <f>IF($E$2="Male",VLOOKUP(ROUNDDOWN(B303,0),'Boys WHO lb'!A:M,$I$6,FALSE),IF($E$2="Female",VLOOKUP(ROUNDDOWN(B303,0),'Girls WHO lb'!A:M,$I$6,FALSE),0))</f>
        <v>17.416518712615002</v>
      </c>
      <c r="D303" s="3">
        <f>IF($E$2="Male",VLOOKUP(ROUNDUP(B303,0),'Boys WHO lb'!A:M,$I$6,FALSE),IF($E$2="Female",VLOOKUP(ROUNDUP(B303,0),'Girls WHO lb'!A:M,$I$6,FALSE),0))</f>
        <v>18.077905499169997</v>
      </c>
      <c r="E303" s="3">
        <f t="shared" si="34"/>
        <v>17.626712869437959</v>
      </c>
      <c r="F303" s="3">
        <f t="shared" si="35"/>
        <v>8</v>
      </c>
      <c r="G303" s="2">
        <f t="shared" si="36"/>
        <v>3</v>
      </c>
      <c r="H303" s="3">
        <f t="shared" si="37"/>
        <v>2</v>
      </c>
    </row>
    <row r="304" spans="1:8" x14ac:dyDescent="0.2">
      <c r="A304" s="6">
        <v>254</v>
      </c>
      <c r="B304" s="6">
        <f t="shared" si="33"/>
        <v>8.3506849315068497</v>
      </c>
      <c r="C304" s="3">
        <f>IF($E$2="Male",VLOOKUP(ROUNDDOWN(B304,0),'Boys WHO lb'!A:M,$I$6,FALSE),IF($E$2="Female",VLOOKUP(ROUNDDOWN(B304,0),'Girls WHO lb'!A:M,$I$6,FALSE),0))</f>
        <v>17.416518712615002</v>
      </c>
      <c r="D304" s="3">
        <f>IF($E$2="Male",VLOOKUP(ROUNDUP(B304,0),'Boys WHO lb'!A:M,$I$6,FALSE),IF($E$2="Female",VLOOKUP(ROUNDUP(B304,0),'Girls WHO lb'!A:M,$I$6,FALSE),0))</f>
        <v>18.077905499169997</v>
      </c>
      <c r="E304" s="3">
        <f t="shared" si="34"/>
        <v>17.648457092557575</v>
      </c>
      <c r="F304" s="3">
        <f t="shared" si="35"/>
        <v>8</v>
      </c>
      <c r="G304" s="2">
        <f t="shared" si="36"/>
        <v>3</v>
      </c>
      <c r="H304" s="3">
        <f t="shared" si="37"/>
        <v>2</v>
      </c>
    </row>
    <row r="305" spans="1:8" x14ac:dyDescent="0.2">
      <c r="A305" s="6">
        <v>255</v>
      </c>
      <c r="B305" s="6">
        <f t="shared" si="33"/>
        <v>8.3835616438356162</v>
      </c>
      <c r="C305" s="3">
        <f>IF($E$2="Male",VLOOKUP(ROUNDDOWN(B305,0),'Boys WHO lb'!A:M,$I$6,FALSE),IF($E$2="Female",VLOOKUP(ROUNDDOWN(B305,0),'Girls WHO lb'!A:M,$I$6,FALSE),0))</f>
        <v>17.416518712615002</v>
      </c>
      <c r="D305" s="3">
        <f>IF($E$2="Male",VLOOKUP(ROUNDUP(B305,0),'Boys WHO lb'!A:M,$I$6,FALSE),IF($E$2="Female",VLOOKUP(ROUNDUP(B305,0),'Girls WHO lb'!A:M,$I$6,FALSE),0))</f>
        <v>18.077905499169997</v>
      </c>
      <c r="E305" s="3">
        <f t="shared" si="34"/>
        <v>17.67020131567719</v>
      </c>
      <c r="F305" s="3">
        <f t="shared" si="35"/>
        <v>8</v>
      </c>
      <c r="G305" s="2">
        <f t="shared" si="36"/>
        <v>3</v>
      </c>
      <c r="H305" s="3">
        <f t="shared" si="37"/>
        <v>2</v>
      </c>
    </row>
    <row r="306" spans="1:8" x14ac:dyDescent="0.2">
      <c r="A306" s="6">
        <v>256</v>
      </c>
      <c r="B306" s="6">
        <f t="shared" ref="B306:B369" si="38">A306/$I$3</f>
        <v>8.4164383561643827</v>
      </c>
      <c r="C306" s="3">
        <f>IF($E$2="Male",VLOOKUP(ROUNDDOWN(B306,0),'Boys WHO lb'!A:M,$I$6,FALSE),IF($E$2="Female",VLOOKUP(ROUNDDOWN(B306,0),'Girls WHO lb'!A:M,$I$6,FALSE),0))</f>
        <v>17.416518712615002</v>
      </c>
      <c r="D306" s="3">
        <f>IF($E$2="Male",VLOOKUP(ROUNDUP(B306,0),'Boys WHO lb'!A:M,$I$6,FALSE),IF($E$2="Female",VLOOKUP(ROUNDUP(B306,0),'Girls WHO lb'!A:M,$I$6,FALSE),0))</f>
        <v>18.077905499169997</v>
      </c>
      <c r="E306" s="3">
        <f t="shared" ref="E306:E369" si="39">C306+(MOD(B306,1)*(D306-C306))</f>
        <v>17.691945538796809</v>
      </c>
      <c r="F306" s="3">
        <f t="shared" ref="F306:F369" si="40">IF(B306&lt;=1,12,IF(B306&lt;=3,10,IF(B306&lt;=12,8,IF(B306&lt;=36,7))))</f>
        <v>8</v>
      </c>
      <c r="G306" s="2">
        <f t="shared" si="36"/>
        <v>3</v>
      </c>
      <c r="H306" s="3">
        <f t="shared" si="37"/>
        <v>2</v>
      </c>
    </row>
    <row r="307" spans="1:8" x14ac:dyDescent="0.2">
      <c r="A307" s="6">
        <v>257</v>
      </c>
      <c r="B307" s="6">
        <f t="shared" si="38"/>
        <v>8.4493150684931511</v>
      </c>
      <c r="C307" s="3">
        <f>IF($E$2="Male",VLOOKUP(ROUNDDOWN(B307,0),'Boys WHO lb'!A:M,$I$6,FALSE),IF($E$2="Female",VLOOKUP(ROUNDDOWN(B307,0),'Girls WHO lb'!A:M,$I$6,FALSE),0))</f>
        <v>17.416518712615002</v>
      </c>
      <c r="D307" s="3">
        <f>IF($E$2="Male",VLOOKUP(ROUNDUP(B307,0),'Boys WHO lb'!A:M,$I$6,FALSE),IF($E$2="Female",VLOOKUP(ROUNDUP(B307,0),'Girls WHO lb'!A:M,$I$6,FALSE),0))</f>
        <v>18.077905499169997</v>
      </c>
      <c r="E307" s="3">
        <f t="shared" si="39"/>
        <v>17.713689761916424</v>
      </c>
      <c r="F307" s="3">
        <f t="shared" si="40"/>
        <v>8</v>
      </c>
      <c r="G307" s="2">
        <f t="shared" ref="G307:G370" si="41">IF(E307&lt;=8,0,IF(E307&lt;=12,1,IF(E307&lt;=16,2,IF(E307&lt;=22,3,IF(E307&lt;=27,4,IF(E307&lt;=35,5,IF(E307&lt;=50,6,"")))))))</f>
        <v>3</v>
      </c>
      <c r="H307" s="3">
        <f t="shared" ref="H307:H370" si="42">IF(E307&lt;=10,0,IF(E307&lt;=15,1,IF(E307&lt;=18,2,IF(E307&lt;=28,3,IF(E307&lt;=37,4,IF(E307&lt;=50,6,""))))))</f>
        <v>2</v>
      </c>
    </row>
    <row r="308" spans="1:8" x14ac:dyDescent="0.2">
      <c r="A308" s="6">
        <v>258</v>
      </c>
      <c r="B308" s="6">
        <f t="shared" si="38"/>
        <v>8.4821917808219176</v>
      </c>
      <c r="C308" s="3">
        <f>IF($E$2="Male",VLOOKUP(ROUNDDOWN(B308,0),'Boys WHO lb'!A:M,$I$6,FALSE),IF($E$2="Female",VLOOKUP(ROUNDDOWN(B308,0),'Girls WHO lb'!A:M,$I$6,FALSE),0))</f>
        <v>17.416518712615002</v>
      </c>
      <c r="D308" s="3">
        <f>IF($E$2="Male",VLOOKUP(ROUNDUP(B308,0),'Boys WHO lb'!A:M,$I$6,FALSE),IF($E$2="Female",VLOOKUP(ROUNDUP(B308,0),'Girls WHO lb'!A:M,$I$6,FALSE),0))</f>
        <v>18.077905499169997</v>
      </c>
      <c r="E308" s="3">
        <f t="shared" si="39"/>
        <v>17.735433985036039</v>
      </c>
      <c r="F308" s="3">
        <f t="shared" si="40"/>
        <v>8</v>
      </c>
      <c r="G308" s="2">
        <f t="shared" si="41"/>
        <v>3</v>
      </c>
      <c r="H308" s="3">
        <f t="shared" si="42"/>
        <v>2</v>
      </c>
    </row>
    <row r="309" spans="1:8" x14ac:dyDescent="0.2">
      <c r="A309" s="6">
        <v>259</v>
      </c>
      <c r="B309" s="6">
        <f t="shared" si="38"/>
        <v>8.5150684931506841</v>
      </c>
      <c r="C309" s="3">
        <f>IF($E$2="Male",VLOOKUP(ROUNDDOWN(B309,0),'Boys WHO lb'!A:M,$I$6,FALSE),IF($E$2="Female",VLOOKUP(ROUNDDOWN(B309,0),'Girls WHO lb'!A:M,$I$6,FALSE),0))</f>
        <v>17.416518712615002</v>
      </c>
      <c r="D309" s="3">
        <f>IF($E$2="Male",VLOOKUP(ROUNDUP(B309,0),'Boys WHO lb'!A:M,$I$6,FALSE),IF($E$2="Female",VLOOKUP(ROUNDUP(B309,0),'Girls WHO lb'!A:M,$I$6,FALSE),0))</f>
        <v>18.077905499169997</v>
      </c>
      <c r="E309" s="3">
        <f t="shared" si="39"/>
        <v>17.757178208155658</v>
      </c>
      <c r="F309" s="3">
        <f t="shared" si="40"/>
        <v>8</v>
      </c>
      <c r="G309" s="2">
        <f t="shared" si="41"/>
        <v>3</v>
      </c>
      <c r="H309" s="3">
        <f t="shared" si="42"/>
        <v>2</v>
      </c>
    </row>
    <row r="310" spans="1:8" x14ac:dyDescent="0.2">
      <c r="A310" s="6">
        <v>260</v>
      </c>
      <c r="B310" s="6">
        <f t="shared" si="38"/>
        <v>8.5479452054794525</v>
      </c>
      <c r="C310" s="3">
        <f>IF($E$2="Male",VLOOKUP(ROUNDDOWN(B310,0),'Boys WHO lb'!A:M,$I$6,FALSE),IF($E$2="Female",VLOOKUP(ROUNDDOWN(B310,0),'Girls WHO lb'!A:M,$I$6,FALSE),0))</f>
        <v>17.416518712615002</v>
      </c>
      <c r="D310" s="3">
        <f>IF($E$2="Male",VLOOKUP(ROUNDUP(B310,0),'Boys WHO lb'!A:M,$I$6,FALSE),IF($E$2="Female",VLOOKUP(ROUNDUP(B310,0),'Girls WHO lb'!A:M,$I$6,FALSE),0))</f>
        <v>18.077905499169997</v>
      </c>
      <c r="E310" s="3">
        <f t="shared" si="39"/>
        <v>17.778922431275273</v>
      </c>
      <c r="F310" s="3">
        <f t="shared" si="40"/>
        <v>8</v>
      </c>
      <c r="G310" s="2">
        <f t="shared" si="41"/>
        <v>3</v>
      </c>
      <c r="H310" s="3">
        <f t="shared" si="42"/>
        <v>2</v>
      </c>
    </row>
    <row r="311" spans="1:8" x14ac:dyDescent="0.2">
      <c r="A311" s="6">
        <v>261</v>
      </c>
      <c r="B311" s="6">
        <f t="shared" si="38"/>
        <v>8.580821917808219</v>
      </c>
      <c r="C311" s="3">
        <f>IF($E$2="Male",VLOOKUP(ROUNDDOWN(B311,0),'Boys WHO lb'!A:M,$I$6,FALSE),IF($E$2="Female",VLOOKUP(ROUNDDOWN(B311,0),'Girls WHO lb'!A:M,$I$6,FALSE),0))</f>
        <v>17.416518712615002</v>
      </c>
      <c r="D311" s="3">
        <f>IF($E$2="Male",VLOOKUP(ROUNDUP(B311,0),'Boys WHO lb'!A:M,$I$6,FALSE),IF($E$2="Female",VLOOKUP(ROUNDUP(B311,0),'Girls WHO lb'!A:M,$I$6,FALSE),0))</f>
        <v>18.077905499169997</v>
      </c>
      <c r="E311" s="3">
        <f t="shared" si="39"/>
        <v>17.800666654394888</v>
      </c>
      <c r="F311" s="3">
        <f t="shared" si="40"/>
        <v>8</v>
      </c>
      <c r="G311" s="2">
        <f t="shared" si="41"/>
        <v>3</v>
      </c>
      <c r="H311" s="3">
        <f t="shared" si="42"/>
        <v>2</v>
      </c>
    </row>
    <row r="312" spans="1:8" x14ac:dyDescent="0.2">
      <c r="A312" s="6">
        <v>262</v>
      </c>
      <c r="B312" s="6">
        <f t="shared" si="38"/>
        <v>8.6136986301369856</v>
      </c>
      <c r="C312" s="3">
        <f>IF($E$2="Male",VLOOKUP(ROUNDDOWN(B312,0),'Boys WHO lb'!A:M,$I$6,FALSE),IF($E$2="Female",VLOOKUP(ROUNDDOWN(B312,0),'Girls WHO lb'!A:M,$I$6,FALSE),0))</f>
        <v>17.416518712615002</v>
      </c>
      <c r="D312" s="3">
        <f>IF($E$2="Male",VLOOKUP(ROUNDUP(B312,0),'Boys WHO lb'!A:M,$I$6,FALSE),IF($E$2="Female",VLOOKUP(ROUNDUP(B312,0),'Girls WHO lb'!A:M,$I$6,FALSE),0))</f>
        <v>18.077905499169997</v>
      </c>
      <c r="E312" s="3">
        <f t="shared" si="39"/>
        <v>17.822410877514507</v>
      </c>
      <c r="F312" s="3">
        <f t="shared" si="40"/>
        <v>8</v>
      </c>
      <c r="G312" s="2">
        <f t="shared" si="41"/>
        <v>3</v>
      </c>
      <c r="H312" s="3">
        <f t="shared" si="42"/>
        <v>2</v>
      </c>
    </row>
    <row r="313" spans="1:8" x14ac:dyDescent="0.2">
      <c r="A313" s="6">
        <v>263</v>
      </c>
      <c r="B313" s="6">
        <f t="shared" si="38"/>
        <v>8.6465753424657539</v>
      </c>
      <c r="C313" s="3">
        <f>IF($E$2="Male",VLOOKUP(ROUNDDOWN(B313,0),'Boys WHO lb'!A:M,$I$6,FALSE),IF($E$2="Female",VLOOKUP(ROUNDDOWN(B313,0),'Girls WHO lb'!A:M,$I$6,FALSE),0))</f>
        <v>17.416518712615002</v>
      </c>
      <c r="D313" s="3">
        <f>IF($E$2="Male",VLOOKUP(ROUNDUP(B313,0),'Boys WHO lb'!A:M,$I$6,FALSE),IF($E$2="Female",VLOOKUP(ROUNDUP(B313,0),'Girls WHO lb'!A:M,$I$6,FALSE),0))</f>
        <v>18.077905499169997</v>
      </c>
      <c r="E313" s="3">
        <f t="shared" si="39"/>
        <v>17.844155100634122</v>
      </c>
      <c r="F313" s="3">
        <f t="shared" si="40"/>
        <v>8</v>
      </c>
      <c r="G313" s="2">
        <f t="shared" si="41"/>
        <v>3</v>
      </c>
      <c r="H313" s="3">
        <f t="shared" si="42"/>
        <v>2</v>
      </c>
    </row>
    <row r="314" spans="1:8" x14ac:dyDescent="0.2">
      <c r="A314" s="6">
        <v>264</v>
      </c>
      <c r="B314" s="6">
        <f t="shared" si="38"/>
        <v>8.6794520547945204</v>
      </c>
      <c r="C314" s="3">
        <f>IF($E$2="Male",VLOOKUP(ROUNDDOWN(B314,0),'Boys WHO lb'!A:M,$I$6,FALSE),IF($E$2="Female",VLOOKUP(ROUNDDOWN(B314,0),'Girls WHO lb'!A:M,$I$6,FALSE),0))</f>
        <v>17.416518712615002</v>
      </c>
      <c r="D314" s="3">
        <f>IF($E$2="Male",VLOOKUP(ROUNDUP(B314,0),'Boys WHO lb'!A:M,$I$6,FALSE),IF($E$2="Female",VLOOKUP(ROUNDUP(B314,0),'Girls WHO lb'!A:M,$I$6,FALSE),0))</f>
        <v>18.077905499169997</v>
      </c>
      <c r="E314" s="3">
        <f t="shared" si="39"/>
        <v>17.865899323753737</v>
      </c>
      <c r="F314" s="3">
        <f t="shared" si="40"/>
        <v>8</v>
      </c>
      <c r="G314" s="2">
        <f t="shared" si="41"/>
        <v>3</v>
      </c>
      <c r="H314" s="3">
        <f t="shared" si="42"/>
        <v>2</v>
      </c>
    </row>
    <row r="315" spans="1:8" x14ac:dyDescent="0.2">
      <c r="A315" s="6">
        <v>265</v>
      </c>
      <c r="B315" s="6">
        <f t="shared" si="38"/>
        <v>8.712328767123287</v>
      </c>
      <c r="C315" s="3">
        <f>IF($E$2="Male",VLOOKUP(ROUNDDOWN(B315,0),'Boys WHO lb'!A:M,$I$6,FALSE),IF($E$2="Female",VLOOKUP(ROUNDDOWN(B315,0),'Girls WHO lb'!A:M,$I$6,FALSE),0))</f>
        <v>17.416518712615002</v>
      </c>
      <c r="D315" s="3">
        <f>IF($E$2="Male",VLOOKUP(ROUNDUP(B315,0),'Boys WHO lb'!A:M,$I$6,FALSE),IF($E$2="Female",VLOOKUP(ROUNDUP(B315,0),'Girls WHO lb'!A:M,$I$6,FALSE),0))</f>
        <v>18.077905499169997</v>
      </c>
      <c r="E315" s="3">
        <f t="shared" si="39"/>
        <v>17.887643546873353</v>
      </c>
      <c r="F315" s="3">
        <f t="shared" si="40"/>
        <v>8</v>
      </c>
      <c r="G315" s="2">
        <f t="shared" si="41"/>
        <v>3</v>
      </c>
      <c r="H315" s="3">
        <f t="shared" si="42"/>
        <v>2</v>
      </c>
    </row>
    <row r="316" spans="1:8" x14ac:dyDescent="0.2">
      <c r="A316" s="6">
        <v>266</v>
      </c>
      <c r="B316" s="6">
        <f t="shared" si="38"/>
        <v>8.7452054794520553</v>
      </c>
      <c r="C316" s="3">
        <f>IF($E$2="Male",VLOOKUP(ROUNDDOWN(B316,0),'Boys WHO lb'!A:M,$I$6,FALSE),IF($E$2="Female",VLOOKUP(ROUNDDOWN(B316,0),'Girls WHO lb'!A:M,$I$6,FALSE),0))</f>
        <v>17.416518712615002</v>
      </c>
      <c r="D316" s="3">
        <f>IF($E$2="Male",VLOOKUP(ROUNDUP(B316,0),'Boys WHO lb'!A:M,$I$6,FALSE),IF($E$2="Female",VLOOKUP(ROUNDUP(B316,0),'Girls WHO lb'!A:M,$I$6,FALSE),0))</f>
        <v>18.077905499169997</v>
      </c>
      <c r="E316" s="3">
        <f t="shared" si="39"/>
        <v>17.909387769992971</v>
      </c>
      <c r="F316" s="3">
        <f t="shared" si="40"/>
        <v>8</v>
      </c>
      <c r="G316" s="2">
        <f t="shared" si="41"/>
        <v>3</v>
      </c>
      <c r="H316" s="3">
        <f t="shared" si="42"/>
        <v>2</v>
      </c>
    </row>
    <row r="317" spans="1:8" x14ac:dyDescent="0.2">
      <c r="A317" s="6">
        <v>267</v>
      </c>
      <c r="B317" s="6">
        <f t="shared" si="38"/>
        <v>8.7780821917808218</v>
      </c>
      <c r="C317" s="3">
        <f>IF($E$2="Male",VLOOKUP(ROUNDDOWN(B317,0),'Boys WHO lb'!A:M,$I$6,FALSE),IF($E$2="Female",VLOOKUP(ROUNDDOWN(B317,0),'Girls WHO lb'!A:M,$I$6,FALSE),0))</f>
        <v>17.416518712615002</v>
      </c>
      <c r="D317" s="3">
        <f>IF($E$2="Male",VLOOKUP(ROUNDUP(B317,0),'Boys WHO lb'!A:M,$I$6,FALSE),IF($E$2="Female",VLOOKUP(ROUNDUP(B317,0),'Girls WHO lb'!A:M,$I$6,FALSE),0))</f>
        <v>18.077905499169997</v>
      </c>
      <c r="E317" s="3">
        <f t="shared" si="39"/>
        <v>17.931131993112587</v>
      </c>
      <c r="F317" s="3">
        <f t="shared" si="40"/>
        <v>8</v>
      </c>
      <c r="G317" s="2">
        <f t="shared" si="41"/>
        <v>3</v>
      </c>
      <c r="H317" s="3">
        <f t="shared" si="42"/>
        <v>2</v>
      </c>
    </row>
    <row r="318" spans="1:8" x14ac:dyDescent="0.2">
      <c r="A318" s="6">
        <v>268</v>
      </c>
      <c r="B318" s="6">
        <f t="shared" si="38"/>
        <v>8.8109589041095884</v>
      </c>
      <c r="C318" s="3">
        <f>IF($E$2="Male",VLOOKUP(ROUNDDOWN(B318,0),'Boys WHO lb'!A:M,$I$6,FALSE),IF($E$2="Female",VLOOKUP(ROUNDDOWN(B318,0),'Girls WHO lb'!A:M,$I$6,FALSE),0))</f>
        <v>17.416518712615002</v>
      </c>
      <c r="D318" s="3">
        <f>IF($E$2="Male",VLOOKUP(ROUNDUP(B318,0),'Boys WHO lb'!A:M,$I$6,FALSE),IF($E$2="Female",VLOOKUP(ROUNDUP(B318,0),'Girls WHO lb'!A:M,$I$6,FALSE),0))</f>
        <v>18.077905499169997</v>
      </c>
      <c r="E318" s="3">
        <f t="shared" si="39"/>
        <v>17.952876216232202</v>
      </c>
      <c r="F318" s="3">
        <f t="shared" si="40"/>
        <v>8</v>
      </c>
      <c r="G318" s="2">
        <f t="shared" si="41"/>
        <v>3</v>
      </c>
      <c r="H318" s="3">
        <f t="shared" si="42"/>
        <v>2</v>
      </c>
    </row>
    <row r="319" spans="1:8" x14ac:dyDescent="0.2">
      <c r="A319" s="6">
        <v>269</v>
      </c>
      <c r="B319" s="6">
        <f t="shared" si="38"/>
        <v>8.8438356164383567</v>
      </c>
      <c r="C319" s="3">
        <f>IF($E$2="Male",VLOOKUP(ROUNDDOWN(B319,0),'Boys WHO lb'!A:M,$I$6,FALSE),IF($E$2="Female",VLOOKUP(ROUNDDOWN(B319,0),'Girls WHO lb'!A:M,$I$6,FALSE),0))</f>
        <v>17.416518712615002</v>
      </c>
      <c r="D319" s="3">
        <f>IF($E$2="Male",VLOOKUP(ROUNDUP(B319,0),'Boys WHO lb'!A:M,$I$6,FALSE),IF($E$2="Female",VLOOKUP(ROUNDUP(B319,0),'Girls WHO lb'!A:M,$I$6,FALSE),0))</f>
        <v>18.077905499169997</v>
      </c>
      <c r="E319" s="3">
        <f t="shared" si="39"/>
        <v>17.974620439351821</v>
      </c>
      <c r="F319" s="3">
        <f t="shared" si="40"/>
        <v>8</v>
      </c>
      <c r="G319" s="2">
        <f t="shared" si="41"/>
        <v>3</v>
      </c>
      <c r="H319" s="3">
        <f t="shared" si="42"/>
        <v>2</v>
      </c>
    </row>
    <row r="320" spans="1:8" x14ac:dyDescent="0.2">
      <c r="A320" s="6">
        <v>270</v>
      </c>
      <c r="B320" s="6">
        <f t="shared" si="38"/>
        <v>8.8767123287671232</v>
      </c>
      <c r="C320" s="3">
        <f>IF($E$2="Male",VLOOKUP(ROUNDDOWN(B320,0),'Boys WHO lb'!A:M,$I$6,FALSE),IF($E$2="Female",VLOOKUP(ROUNDDOWN(B320,0),'Girls WHO lb'!A:M,$I$6,FALSE),0))</f>
        <v>17.416518712615002</v>
      </c>
      <c r="D320" s="3">
        <f>IF($E$2="Male",VLOOKUP(ROUNDUP(B320,0),'Boys WHO lb'!A:M,$I$6,FALSE),IF($E$2="Female",VLOOKUP(ROUNDUP(B320,0),'Girls WHO lb'!A:M,$I$6,FALSE),0))</f>
        <v>18.077905499169997</v>
      </c>
      <c r="E320" s="3">
        <f t="shared" si="39"/>
        <v>17.996364662471436</v>
      </c>
      <c r="F320" s="3">
        <f t="shared" si="40"/>
        <v>8</v>
      </c>
      <c r="G320" s="2">
        <f t="shared" si="41"/>
        <v>3</v>
      </c>
      <c r="H320" s="3">
        <f t="shared" si="42"/>
        <v>2</v>
      </c>
    </row>
    <row r="321" spans="1:8" x14ac:dyDescent="0.2">
      <c r="A321" s="6">
        <v>271</v>
      </c>
      <c r="B321" s="6">
        <f t="shared" si="38"/>
        <v>8.9095890410958898</v>
      </c>
      <c r="C321" s="3">
        <f>IF($E$2="Male",VLOOKUP(ROUNDDOWN(B321,0),'Boys WHO lb'!A:M,$I$6,FALSE),IF($E$2="Female",VLOOKUP(ROUNDDOWN(B321,0),'Girls WHO lb'!A:M,$I$6,FALSE),0))</f>
        <v>17.416518712615002</v>
      </c>
      <c r="D321" s="3">
        <f>IF($E$2="Male",VLOOKUP(ROUNDUP(B321,0),'Boys WHO lb'!A:M,$I$6,FALSE),IF($E$2="Female",VLOOKUP(ROUNDUP(B321,0),'Girls WHO lb'!A:M,$I$6,FALSE),0))</f>
        <v>18.077905499169997</v>
      </c>
      <c r="E321" s="3">
        <f t="shared" si="39"/>
        <v>18.018108885591051</v>
      </c>
      <c r="F321" s="3">
        <f t="shared" si="40"/>
        <v>8</v>
      </c>
      <c r="G321" s="2">
        <f t="shared" si="41"/>
        <v>3</v>
      </c>
      <c r="H321" s="3">
        <f t="shared" si="42"/>
        <v>3</v>
      </c>
    </row>
    <row r="322" spans="1:8" x14ac:dyDescent="0.2">
      <c r="A322" s="6">
        <v>272</v>
      </c>
      <c r="B322" s="6">
        <f t="shared" si="38"/>
        <v>8.9424657534246563</v>
      </c>
      <c r="C322" s="3">
        <f>IF($E$2="Male",VLOOKUP(ROUNDDOWN(B322,0),'Boys WHO lb'!A:M,$I$6,FALSE),IF($E$2="Female",VLOOKUP(ROUNDDOWN(B322,0),'Girls WHO lb'!A:M,$I$6,FALSE),0))</f>
        <v>17.416518712615002</v>
      </c>
      <c r="D322" s="3">
        <f>IF($E$2="Male",VLOOKUP(ROUNDUP(B322,0),'Boys WHO lb'!A:M,$I$6,FALSE),IF($E$2="Female",VLOOKUP(ROUNDUP(B322,0),'Girls WHO lb'!A:M,$I$6,FALSE),0))</f>
        <v>18.077905499169997</v>
      </c>
      <c r="E322" s="3">
        <f t="shared" si="39"/>
        <v>18.039853108710666</v>
      </c>
      <c r="F322" s="3">
        <f t="shared" si="40"/>
        <v>8</v>
      </c>
      <c r="G322" s="2">
        <f t="shared" si="41"/>
        <v>3</v>
      </c>
      <c r="H322" s="3">
        <f t="shared" si="42"/>
        <v>3</v>
      </c>
    </row>
    <row r="323" spans="1:8" x14ac:dyDescent="0.2">
      <c r="A323" s="6">
        <v>273</v>
      </c>
      <c r="B323" s="6">
        <f t="shared" si="38"/>
        <v>8.9753424657534246</v>
      </c>
      <c r="C323" s="3">
        <f>IF($E$2="Male",VLOOKUP(ROUNDDOWN(B323,0),'Boys WHO lb'!A:M,$I$6,FALSE),IF($E$2="Female",VLOOKUP(ROUNDDOWN(B323,0),'Girls WHO lb'!A:M,$I$6,FALSE),0))</f>
        <v>17.416518712615002</v>
      </c>
      <c r="D323" s="3">
        <f>IF($E$2="Male",VLOOKUP(ROUNDUP(B323,0),'Boys WHO lb'!A:M,$I$6,FALSE),IF($E$2="Female",VLOOKUP(ROUNDUP(B323,0),'Girls WHO lb'!A:M,$I$6,FALSE),0))</f>
        <v>18.077905499169997</v>
      </c>
      <c r="E323" s="3">
        <f t="shared" si="39"/>
        <v>18.061597331830285</v>
      </c>
      <c r="F323" s="3">
        <f t="shared" si="40"/>
        <v>8</v>
      </c>
      <c r="G323" s="2">
        <f t="shared" si="41"/>
        <v>3</v>
      </c>
      <c r="H323" s="3">
        <f t="shared" si="42"/>
        <v>3</v>
      </c>
    </row>
    <row r="324" spans="1:8" x14ac:dyDescent="0.2">
      <c r="A324" s="6">
        <v>274</v>
      </c>
      <c r="B324" s="6">
        <f t="shared" si="38"/>
        <v>9.0082191780821912</v>
      </c>
      <c r="C324" s="3">
        <f>IF($E$2="Male",VLOOKUP(ROUNDDOWN(B324,0),'Boys WHO lb'!A:M,$I$6,FALSE),IF($E$2="Female",VLOOKUP(ROUNDDOWN(B324,0),'Girls WHO lb'!A:M,$I$6,FALSE),0))</f>
        <v>18.077905499169997</v>
      </c>
      <c r="D324" s="3">
        <f>IF($E$2="Male",VLOOKUP(ROUNDUP(B324,0),'Boys WHO lb'!A:M,$I$6,FALSE),IF($E$2="Female",VLOOKUP(ROUNDUP(B324,0),'Girls WHO lb'!A:M,$I$6,FALSE),0))</f>
        <v>18.739292285725</v>
      </c>
      <c r="E324" s="3">
        <f t="shared" si="39"/>
        <v>18.0833415549499</v>
      </c>
      <c r="F324" s="3">
        <f t="shared" si="40"/>
        <v>8</v>
      </c>
      <c r="G324" s="2">
        <f t="shared" si="41"/>
        <v>3</v>
      </c>
      <c r="H324" s="3">
        <f t="shared" si="42"/>
        <v>3</v>
      </c>
    </row>
    <row r="325" spans="1:8" x14ac:dyDescent="0.2">
      <c r="A325" s="6">
        <v>275</v>
      </c>
      <c r="B325" s="6">
        <f t="shared" si="38"/>
        <v>9.0410958904109577</v>
      </c>
      <c r="C325" s="3">
        <f>IF($E$2="Male",VLOOKUP(ROUNDDOWN(B325,0),'Boys WHO lb'!A:M,$I$6,FALSE),IF($E$2="Female",VLOOKUP(ROUNDDOWN(B325,0),'Girls WHO lb'!A:M,$I$6,FALSE),0))</f>
        <v>18.077905499169997</v>
      </c>
      <c r="D325" s="3">
        <f>IF($E$2="Male",VLOOKUP(ROUNDUP(B325,0),'Boys WHO lb'!A:M,$I$6,FALSE),IF($E$2="Female",VLOOKUP(ROUNDUP(B325,0),'Girls WHO lb'!A:M,$I$6,FALSE),0))</f>
        <v>18.739292285725</v>
      </c>
      <c r="E325" s="3">
        <f t="shared" si="39"/>
        <v>18.105085778069515</v>
      </c>
      <c r="F325" s="3">
        <f t="shared" si="40"/>
        <v>8</v>
      </c>
      <c r="G325" s="2">
        <f t="shared" si="41"/>
        <v>3</v>
      </c>
      <c r="H325" s="3">
        <f t="shared" si="42"/>
        <v>3</v>
      </c>
    </row>
    <row r="326" spans="1:8" x14ac:dyDescent="0.2">
      <c r="A326" s="6">
        <v>276</v>
      </c>
      <c r="B326" s="6">
        <f t="shared" si="38"/>
        <v>9.0739726027397261</v>
      </c>
      <c r="C326" s="3">
        <f>IF($E$2="Male",VLOOKUP(ROUNDDOWN(B326,0),'Boys WHO lb'!A:M,$I$6,FALSE),IF($E$2="Female",VLOOKUP(ROUNDDOWN(B326,0),'Girls WHO lb'!A:M,$I$6,FALSE),0))</f>
        <v>18.077905499169997</v>
      </c>
      <c r="D326" s="3">
        <f>IF($E$2="Male",VLOOKUP(ROUNDUP(B326,0),'Boys WHO lb'!A:M,$I$6,FALSE),IF($E$2="Female",VLOOKUP(ROUNDUP(B326,0),'Girls WHO lb'!A:M,$I$6,FALSE),0))</f>
        <v>18.739292285725</v>
      </c>
      <c r="E326" s="3">
        <f t="shared" si="39"/>
        <v>18.126830001189134</v>
      </c>
      <c r="F326" s="3">
        <f t="shared" si="40"/>
        <v>8</v>
      </c>
      <c r="G326" s="2">
        <f t="shared" si="41"/>
        <v>3</v>
      </c>
      <c r="H326" s="3">
        <f t="shared" si="42"/>
        <v>3</v>
      </c>
    </row>
    <row r="327" spans="1:8" x14ac:dyDescent="0.2">
      <c r="A327" s="6">
        <v>277</v>
      </c>
      <c r="B327" s="6">
        <f t="shared" si="38"/>
        <v>9.1068493150684926</v>
      </c>
      <c r="C327" s="3">
        <f>IF($E$2="Male",VLOOKUP(ROUNDDOWN(B327,0),'Boys WHO lb'!A:M,$I$6,FALSE),IF($E$2="Female",VLOOKUP(ROUNDDOWN(B327,0),'Girls WHO lb'!A:M,$I$6,FALSE),0))</f>
        <v>18.077905499169997</v>
      </c>
      <c r="D327" s="3">
        <f>IF($E$2="Male",VLOOKUP(ROUNDUP(B327,0),'Boys WHO lb'!A:M,$I$6,FALSE),IF($E$2="Female",VLOOKUP(ROUNDUP(B327,0),'Girls WHO lb'!A:M,$I$6,FALSE),0))</f>
        <v>18.739292285725</v>
      </c>
      <c r="E327" s="3">
        <f t="shared" si="39"/>
        <v>18.148574224308749</v>
      </c>
      <c r="F327" s="3">
        <f t="shared" si="40"/>
        <v>8</v>
      </c>
      <c r="G327" s="2">
        <f t="shared" si="41"/>
        <v>3</v>
      </c>
      <c r="H327" s="3">
        <f t="shared" si="42"/>
        <v>3</v>
      </c>
    </row>
    <row r="328" spans="1:8" x14ac:dyDescent="0.2">
      <c r="A328" s="6">
        <v>278</v>
      </c>
      <c r="B328" s="6">
        <f t="shared" si="38"/>
        <v>9.1397260273972591</v>
      </c>
      <c r="C328" s="3">
        <f>IF($E$2="Male",VLOOKUP(ROUNDDOWN(B328,0),'Boys WHO lb'!A:M,$I$6,FALSE),IF($E$2="Female",VLOOKUP(ROUNDDOWN(B328,0),'Girls WHO lb'!A:M,$I$6,FALSE),0))</f>
        <v>18.077905499169997</v>
      </c>
      <c r="D328" s="3">
        <f>IF($E$2="Male",VLOOKUP(ROUNDUP(B328,0),'Boys WHO lb'!A:M,$I$6,FALSE),IF($E$2="Female",VLOOKUP(ROUNDUP(B328,0),'Girls WHO lb'!A:M,$I$6,FALSE),0))</f>
        <v>18.739292285725</v>
      </c>
      <c r="E328" s="3">
        <f t="shared" si="39"/>
        <v>18.170318447428368</v>
      </c>
      <c r="F328" s="3">
        <f t="shared" si="40"/>
        <v>8</v>
      </c>
      <c r="G328" s="2">
        <f t="shared" si="41"/>
        <v>3</v>
      </c>
      <c r="H328" s="3">
        <f t="shared" si="42"/>
        <v>3</v>
      </c>
    </row>
    <row r="329" spans="1:8" x14ac:dyDescent="0.2">
      <c r="A329" s="6">
        <v>279</v>
      </c>
      <c r="B329" s="6">
        <f t="shared" si="38"/>
        <v>9.1726027397260275</v>
      </c>
      <c r="C329" s="3">
        <f>IF($E$2="Male",VLOOKUP(ROUNDDOWN(B329,0),'Boys WHO lb'!A:M,$I$6,FALSE),IF($E$2="Female",VLOOKUP(ROUNDDOWN(B329,0),'Girls WHO lb'!A:M,$I$6,FALSE),0))</f>
        <v>18.077905499169997</v>
      </c>
      <c r="D329" s="3">
        <f>IF($E$2="Male",VLOOKUP(ROUNDUP(B329,0),'Boys WHO lb'!A:M,$I$6,FALSE),IF($E$2="Female",VLOOKUP(ROUNDUP(B329,0),'Girls WHO lb'!A:M,$I$6,FALSE),0))</f>
        <v>18.739292285725</v>
      </c>
      <c r="E329" s="3">
        <f t="shared" si="39"/>
        <v>18.192062670547983</v>
      </c>
      <c r="F329" s="3">
        <f t="shared" si="40"/>
        <v>8</v>
      </c>
      <c r="G329" s="2">
        <f t="shared" si="41"/>
        <v>3</v>
      </c>
      <c r="H329" s="3">
        <f t="shared" si="42"/>
        <v>3</v>
      </c>
    </row>
    <row r="330" spans="1:8" x14ac:dyDescent="0.2">
      <c r="A330" s="6">
        <v>280</v>
      </c>
      <c r="B330" s="6">
        <f t="shared" si="38"/>
        <v>9.205479452054794</v>
      </c>
      <c r="C330" s="3">
        <f>IF($E$2="Male",VLOOKUP(ROUNDDOWN(B330,0),'Boys WHO lb'!A:M,$I$6,FALSE),IF($E$2="Female",VLOOKUP(ROUNDDOWN(B330,0),'Girls WHO lb'!A:M,$I$6,FALSE),0))</f>
        <v>18.077905499169997</v>
      </c>
      <c r="D330" s="3">
        <f>IF($E$2="Male",VLOOKUP(ROUNDUP(B330,0),'Boys WHO lb'!A:M,$I$6,FALSE),IF($E$2="Female",VLOOKUP(ROUNDUP(B330,0),'Girls WHO lb'!A:M,$I$6,FALSE),0))</f>
        <v>18.739292285725</v>
      </c>
      <c r="E330" s="3">
        <f t="shared" si="39"/>
        <v>18.213806893667599</v>
      </c>
      <c r="F330" s="3">
        <f t="shared" si="40"/>
        <v>8</v>
      </c>
      <c r="G330" s="2">
        <f t="shared" si="41"/>
        <v>3</v>
      </c>
      <c r="H330" s="3">
        <f t="shared" si="42"/>
        <v>3</v>
      </c>
    </row>
    <row r="331" spans="1:8" x14ac:dyDescent="0.2">
      <c r="A331" s="6">
        <v>281</v>
      </c>
      <c r="B331" s="6">
        <f t="shared" si="38"/>
        <v>9.2383561643835606</v>
      </c>
      <c r="C331" s="3">
        <f>IF($E$2="Male",VLOOKUP(ROUNDDOWN(B331,0),'Boys WHO lb'!A:M,$I$6,FALSE),IF($E$2="Female",VLOOKUP(ROUNDDOWN(B331,0),'Girls WHO lb'!A:M,$I$6,FALSE),0))</f>
        <v>18.077905499169997</v>
      </c>
      <c r="D331" s="3">
        <f>IF($E$2="Male",VLOOKUP(ROUNDUP(B331,0),'Boys WHO lb'!A:M,$I$6,FALSE),IF($E$2="Female",VLOOKUP(ROUNDUP(B331,0),'Girls WHO lb'!A:M,$I$6,FALSE),0))</f>
        <v>18.739292285725</v>
      </c>
      <c r="E331" s="3">
        <f t="shared" si="39"/>
        <v>18.235551116787217</v>
      </c>
      <c r="F331" s="3">
        <f t="shared" si="40"/>
        <v>8</v>
      </c>
      <c r="G331" s="2">
        <f t="shared" si="41"/>
        <v>3</v>
      </c>
      <c r="H331" s="3">
        <f t="shared" si="42"/>
        <v>3</v>
      </c>
    </row>
    <row r="332" spans="1:8" x14ac:dyDescent="0.2">
      <c r="A332" s="6">
        <v>282</v>
      </c>
      <c r="B332" s="6">
        <f t="shared" si="38"/>
        <v>9.2712328767123289</v>
      </c>
      <c r="C332" s="3">
        <f>IF($E$2="Male",VLOOKUP(ROUNDDOWN(B332,0),'Boys WHO lb'!A:M,$I$6,FALSE),IF($E$2="Female",VLOOKUP(ROUNDDOWN(B332,0),'Girls WHO lb'!A:M,$I$6,FALSE),0))</f>
        <v>18.077905499169997</v>
      </c>
      <c r="D332" s="3">
        <f>IF($E$2="Male",VLOOKUP(ROUNDUP(B332,0),'Boys WHO lb'!A:M,$I$6,FALSE),IF($E$2="Female",VLOOKUP(ROUNDUP(B332,0),'Girls WHO lb'!A:M,$I$6,FALSE),0))</f>
        <v>18.739292285725</v>
      </c>
      <c r="E332" s="3">
        <f t="shared" si="39"/>
        <v>18.257295339906833</v>
      </c>
      <c r="F332" s="3">
        <f t="shared" si="40"/>
        <v>8</v>
      </c>
      <c r="G332" s="2">
        <f t="shared" si="41"/>
        <v>3</v>
      </c>
      <c r="H332" s="3">
        <f t="shared" si="42"/>
        <v>3</v>
      </c>
    </row>
    <row r="333" spans="1:8" x14ac:dyDescent="0.2">
      <c r="A333" s="6">
        <v>283</v>
      </c>
      <c r="B333" s="6">
        <f t="shared" si="38"/>
        <v>9.3041095890410954</v>
      </c>
      <c r="C333" s="3">
        <f>IF($E$2="Male",VLOOKUP(ROUNDDOWN(B333,0),'Boys WHO lb'!A:M,$I$6,FALSE),IF($E$2="Female",VLOOKUP(ROUNDDOWN(B333,0),'Girls WHO lb'!A:M,$I$6,FALSE),0))</f>
        <v>18.077905499169997</v>
      </c>
      <c r="D333" s="3">
        <f>IF($E$2="Male",VLOOKUP(ROUNDUP(B333,0),'Boys WHO lb'!A:M,$I$6,FALSE),IF($E$2="Female",VLOOKUP(ROUNDUP(B333,0),'Girls WHO lb'!A:M,$I$6,FALSE),0))</f>
        <v>18.739292285725</v>
      </c>
      <c r="E333" s="3">
        <f t="shared" si="39"/>
        <v>18.279039563026451</v>
      </c>
      <c r="F333" s="3">
        <f t="shared" si="40"/>
        <v>8</v>
      </c>
      <c r="G333" s="2">
        <f t="shared" si="41"/>
        <v>3</v>
      </c>
      <c r="H333" s="3">
        <f t="shared" si="42"/>
        <v>3</v>
      </c>
    </row>
    <row r="334" spans="1:8" x14ac:dyDescent="0.2">
      <c r="A334" s="6">
        <v>284</v>
      </c>
      <c r="B334" s="6">
        <f t="shared" si="38"/>
        <v>9.336986301369862</v>
      </c>
      <c r="C334" s="3">
        <f>IF($E$2="Male",VLOOKUP(ROUNDDOWN(B334,0),'Boys WHO lb'!A:M,$I$6,FALSE),IF($E$2="Female",VLOOKUP(ROUNDDOWN(B334,0),'Girls WHO lb'!A:M,$I$6,FALSE),0))</f>
        <v>18.077905499169997</v>
      </c>
      <c r="D334" s="3">
        <f>IF($E$2="Male",VLOOKUP(ROUNDUP(B334,0),'Boys WHO lb'!A:M,$I$6,FALSE),IF($E$2="Female",VLOOKUP(ROUNDUP(B334,0),'Girls WHO lb'!A:M,$I$6,FALSE),0))</f>
        <v>18.739292285725</v>
      </c>
      <c r="E334" s="3">
        <f t="shared" si="39"/>
        <v>18.300783786146066</v>
      </c>
      <c r="F334" s="3">
        <f t="shared" si="40"/>
        <v>8</v>
      </c>
      <c r="G334" s="2">
        <f t="shared" si="41"/>
        <v>3</v>
      </c>
      <c r="H334" s="3">
        <f t="shared" si="42"/>
        <v>3</v>
      </c>
    </row>
    <row r="335" spans="1:8" x14ac:dyDescent="0.2">
      <c r="A335" s="6">
        <v>285</v>
      </c>
      <c r="B335" s="6">
        <f t="shared" si="38"/>
        <v>9.3698630136986303</v>
      </c>
      <c r="C335" s="3">
        <f>IF($E$2="Male",VLOOKUP(ROUNDDOWN(B335,0),'Boys WHO lb'!A:M,$I$6,FALSE),IF($E$2="Female",VLOOKUP(ROUNDDOWN(B335,0),'Girls WHO lb'!A:M,$I$6,FALSE),0))</f>
        <v>18.077905499169997</v>
      </c>
      <c r="D335" s="3">
        <f>IF($E$2="Male",VLOOKUP(ROUNDUP(B335,0),'Boys WHO lb'!A:M,$I$6,FALSE),IF($E$2="Female",VLOOKUP(ROUNDUP(B335,0),'Girls WHO lb'!A:M,$I$6,FALSE),0))</f>
        <v>18.739292285725</v>
      </c>
      <c r="E335" s="3">
        <f t="shared" si="39"/>
        <v>18.322528009265682</v>
      </c>
      <c r="F335" s="3">
        <f t="shared" si="40"/>
        <v>8</v>
      </c>
      <c r="G335" s="2">
        <f t="shared" si="41"/>
        <v>3</v>
      </c>
      <c r="H335" s="3">
        <f t="shared" si="42"/>
        <v>3</v>
      </c>
    </row>
    <row r="336" spans="1:8" x14ac:dyDescent="0.2">
      <c r="A336" s="6">
        <v>286</v>
      </c>
      <c r="B336" s="6">
        <f t="shared" si="38"/>
        <v>9.4027397260273968</v>
      </c>
      <c r="C336" s="3">
        <f>IF($E$2="Male",VLOOKUP(ROUNDDOWN(B336,0),'Boys WHO lb'!A:M,$I$6,FALSE),IF($E$2="Female",VLOOKUP(ROUNDDOWN(B336,0),'Girls WHO lb'!A:M,$I$6,FALSE),0))</f>
        <v>18.077905499169997</v>
      </c>
      <c r="D336" s="3">
        <f>IF($E$2="Male",VLOOKUP(ROUNDUP(B336,0),'Boys WHO lb'!A:M,$I$6,FALSE),IF($E$2="Female",VLOOKUP(ROUNDUP(B336,0),'Girls WHO lb'!A:M,$I$6,FALSE),0))</f>
        <v>18.739292285725</v>
      </c>
      <c r="E336" s="3">
        <f t="shared" si="39"/>
        <v>18.3442722323853</v>
      </c>
      <c r="F336" s="3">
        <f t="shared" si="40"/>
        <v>8</v>
      </c>
      <c r="G336" s="2">
        <f t="shared" si="41"/>
        <v>3</v>
      </c>
      <c r="H336" s="3">
        <f t="shared" si="42"/>
        <v>3</v>
      </c>
    </row>
    <row r="337" spans="1:8" x14ac:dyDescent="0.2">
      <c r="A337" s="6">
        <v>287</v>
      </c>
      <c r="B337" s="6">
        <f t="shared" si="38"/>
        <v>9.4356164383561634</v>
      </c>
      <c r="C337" s="3">
        <f>IF($E$2="Male",VLOOKUP(ROUNDDOWN(B337,0),'Boys WHO lb'!A:M,$I$6,FALSE),IF($E$2="Female",VLOOKUP(ROUNDDOWN(B337,0),'Girls WHO lb'!A:M,$I$6,FALSE),0))</f>
        <v>18.077905499169997</v>
      </c>
      <c r="D337" s="3">
        <f>IF($E$2="Male",VLOOKUP(ROUNDUP(B337,0),'Boys WHO lb'!A:M,$I$6,FALSE),IF($E$2="Female",VLOOKUP(ROUNDUP(B337,0),'Girls WHO lb'!A:M,$I$6,FALSE),0))</f>
        <v>18.739292285725</v>
      </c>
      <c r="E337" s="3">
        <f t="shared" si="39"/>
        <v>18.366016455504916</v>
      </c>
      <c r="F337" s="3">
        <f t="shared" si="40"/>
        <v>8</v>
      </c>
      <c r="G337" s="2">
        <f t="shared" si="41"/>
        <v>3</v>
      </c>
      <c r="H337" s="3">
        <f t="shared" si="42"/>
        <v>3</v>
      </c>
    </row>
    <row r="338" spans="1:8" x14ac:dyDescent="0.2">
      <c r="A338" s="6">
        <v>288</v>
      </c>
      <c r="B338" s="6">
        <f t="shared" si="38"/>
        <v>9.4684931506849317</v>
      </c>
      <c r="C338" s="3">
        <f>IF($E$2="Male",VLOOKUP(ROUNDDOWN(B338,0),'Boys WHO lb'!A:M,$I$6,FALSE),IF($E$2="Female",VLOOKUP(ROUNDDOWN(B338,0),'Girls WHO lb'!A:M,$I$6,FALSE),0))</f>
        <v>18.077905499169997</v>
      </c>
      <c r="D338" s="3">
        <f>IF($E$2="Male",VLOOKUP(ROUNDUP(B338,0),'Boys WHO lb'!A:M,$I$6,FALSE),IF($E$2="Female",VLOOKUP(ROUNDUP(B338,0),'Girls WHO lb'!A:M,$I$6,FALSE),0))</f>
        <v>18.739292285725</v>
      </c>
      <c r="E338" s="3">
        <f t="shared" si="39"/>
        <v>18.387760678624534</v>
      </c>
      <c r="F338" s="3">
        <f t="shared" si="40"/>
        <v>8</v>
      </c>
      <c r="G338" s="2">
        <f t="shared" si="41"/>
        <v>3</v>
      </c>
      <c r="H338" s="3">
        <f t="shared" si="42"/>
        <v>3</v>
      </c>
    </row>
    <row r="339" spans="1:8" x14ac:dyDescent="0.2">
      <c r="A339" s="6">
        <v>289</v>
      </c>
      <c r="B339" s="6">
        <f t="shared" si="38"/>
        <v>9.5013698630136982</v>
      </c>
      <c r="C339" s="3">
        <f>IF($E$2="Male",VLOOKUP(ROUNDDOWN(B339,0),'Boys WHO lb'!A:M,$I$6,FALSE),IF($E$2="Female",VLOOKUP(ROUNDDOWN(B339,0),'Girls WHO lb'!A:M,$I$6,FALSE),0))</f>
        <v>18.077905499169997</v>
      </c>
      <c r="D339" s="3">
        <f>IF($E$2="Male",VLOOKUP(ROUNDUP(B339,0),'Boys WHO lb'!A:M,$I$6,FALSE),IF($E$2="Female",VLOOKUP(ROUNDUP(B339,0),'Girls WHO lb'!A:M,$I$6,FALSE),0))</f>
        <v>18.739292285725</v>
      </c>
      <c r="E339" s="3">
        <f t="shared" si="39"/>
        <v>18.40950490174415</v>
      </c>
      <c r="F339" s="3">
        <f t="shared" si="40"/>
        <v>8</v>
      </c>
      <c r="G339" s="2">
        <f t="shared" si="41"/>
        <v>3</v>
      </c>
      <c r="H339" s="3">
        <f t="shared" si="42"/>
        <v>3</v>
      </c>
    </row>
    <row r="340" spans="1:8" x14ac:dyDescent="0.2">
      <c r="A340" s="6">
        <v>290</v>
      </c>
      <c r="B340" s="6">
        <f t="shared" si="38"/>
        <v>9.5342465753424648</v>
      </c>
      <c r="C340" s="3">
        <f>IF($E$2="Male",VLOOKUP(ROUNDDOWN(B340,0),'Boys WHO lb'!A:M,$I$6,FALSE),IF($E$2="Female",VLOOKUP(ROUNDDOWN(B340,0),'Girls WHO lb'!A:M,$I$6,FALSE),0))</f>
        <v>18.077905499169997</v>
      </c>
      <c r="D340" s="3">
        <f>IF($E$2="Male",VLOOKUP(ROUNDUP(B340,0),'Boys WHO lb'!A:M,$I$6,FALSE),IF($E$2="Female",VLOOKUP(ROUNDUP(B340,0),'Girls WHO lb'!A:M,$I$6,FALSE),0))</f>
        <v>18.739292285725</v>
      </c>
      <c r="E340" s="3">
        <f t="shared" si="39"/>
        <v>18.431249124863765</v>
      </c>
      <c r="F340" s="3">
        <f t="shared" si="40"/>
        <v>8</v>
      </c>
      <c r="G340" s="2">
        <f t="shared" si="41"/>
        <v>3</v>
      </c>
      <c r="H340" s="3">
        <f t="shared" si="42"/>
        <v>3</v>
      </c>
    </row>
    <row r="341" spans="1:8" x14ac:dyDescent="0.2">
      <c r="A341" s="6">
        <v>291</v>
      </c>
      <c r="B341" s="6">
        <f t="shared" si="38"/>
        <v>9.5671232876712331</v>
      </c>
      <c r="C341" s="3">
        <f>IF($E$2="Male",VLOOKUP(ROUNDDOWN(B341,0),'Boys WHO lb'!A:M,$I$6,FALSE),IF($E$2="Female",VLOOKUP(ROUNDDOWN(B341,0),'Girls WHO lb'!A:M,$I$6,FALSE),0))</f>
        <v>18.077905499169997</v>
      </c>
      <c r="D341" s="3">
        <f>IF($E$2="Male",VLOOKUP(ROUNDUP(B341,0),'Boys WHO lb'!A:M,$I$6,FALSE),IF($E$2="Female",VLOOKUP(ROUNDUP(B341,0),'Girls WHO lb'!A:M,$I$6,FALSE),0))</f>
        <v>18.739292285725</v>
      </c>
      <c r="E341" s="3">
        <f t="shared" si="39"/>
        <v>18.452993347983384</v>
      </c>
      <c r="F341" s="3">
        <f t="shared" si="40"/>
        <v>8</v>
      </c>
      <c r="G341" s="2">
        <f t="shared" si="41"/>
        <v>3</v>
      </c>
      <c r="H341" s="3">
        <f t="shared" si="42"/>
        <v>3</v>
      </c>
    </row>
    <row r="342" spans="1:8" x14ac:dyDescent="0.2">
      <c r="A342" s="6">
        <v>292</v>
      </c>
      <c r="B342" s="6">
        <f t="shared" si="38"/>
        <v>9.6</v>
      </c>
      <c r="C342" s="3">
        <f>IF($E$2="Male",VLOOKUP(ROUNDDOWN(B342,0),'Boys WHO lb'!A:M,$I$6,FALSE),IF($E$2="Female",VLOOKUP(ROUNDDOWN(B342,0),'Girls WHO lb'!A:M,$I$6,FALSE),0))</f>
        <v>18.077905499169997</v>
      </c>
      <c r="D342" s="3">
        <f>IF($E$2="Male",VLOOKUP(ROUNDUP(B342,0),'Boys WHO lb'!A:M,$I$6,FALSE),IF($E$2="Female",VLOOKUP(ROUNDUP(B342,0),'Girls WHO lb'!A:M,$I$6,FALSE),0))</f>
        <v>18.739292285725</v>
      </c>
      <c r="E342" s="3">
        <f t="shared" si="39"/>
        <v>18.474737571102999</v>
      </c>
      <c r="F342" s="3">
        <f t="shared" si="40"/>
        <v>8</v>
      </c>
      <c r="G342" s="2">
        <f t="shared" si="41"/>
        <v>3</v>
      </c>
      <c r="H342" s="3">
        <f t="shared" si="42"/>
        <v>3</v>
      </c>
    </row>
    <row r="343" spans="1:8" x14ac:dyDescent="0.2">
      <c r="A343" s="6">
        <v>293</v>
      </c>
      <c r="B343" s="6">
        <f t="shared" si="38"/>
        <v>9.6328767123287662</v>
      </c>
      <c r="C343" s="3">
        <f>IF($E$2="Male",VLOOKUP(ROUNDDOWN(B343,0),'Boys WHO lb'!A:M,$I$6,FALSE),IF($E$2="Female",VLOOKUP(ROUNDDOWN(B343,0),'Girls WHO lb'!A:M,$I$6,FALSE),0))</f>
        <v>18.077905499169997</v>
      </c>
      <c r="D343" s="3">
        <f>IF($E$2="Male",VLOOKUP(ROUNDUP(B343,0),'Boys WHO lb'!A:M,$I$6,FALSE),IF($E$2="Female",VLOOKUP(ROUNDUP(B343,0),'Girls WHO lb'!A:M,$I$6,FALSE),0))</f>
        <v>18.739292285725</v>
      </c>
      <c r="E343" s="3">
        <f t="shared" si="39"/>
        <v>18.496481794222614</v>
      </c>
      <c r="F343" s="3">
        <f t="shared" si="40"/>
        <v>8</v>
      </c>
      <c r="G343" s="2">
        <f t="shared" si="41"/>
        <v>3</v>
      </c>
      <c r="H343" s="3">
        <f t="shared" si="42"/>
        <v>3</v>
      </c>
    </row>
    <row r="344" spans="1:8" x14ac:dyDescent="0.2">
      <c r="A344" s="6">
        <v>294</v>
      </c>
      <c r="B344" s="6">
        <f t="shared" si="38"/>
        <v>9.6657534246575345</v>
      </c>
      <c r="C344" s="3">
        <f>IF($E$2="Male",VLOOKUP(ROUNDDOWN(B344,0),'Boys WHO lb'!A:M,$I$6,FALSE),IF($E$2="Female",VLOOKUP(ROUNDDOWN(B344,0),'Girls WHO lb'!A:M,$I$6,FALSE),0))</f>
        <v>18.077905499169997</v>
      </c>
      <c r="D344" s="3">
        <f>IF($E$2="Male",VLOOKUP(ROUNDUP(B344,0),'Boys WHO lb'!A:M,$I$6,FALSE),IF($E$2="Female",VLOOKUP(ROUNDUP(B344,0),'Girls WHO lb'!A:M,$I$6,FALSE),0))</f>
        <v>18.739292285725</v>
      </c>
      <c r="E344" s="3">
        <f t="shared" si="39"/>
        <v>18.518226017342233</v>
      </c>
      <c r="F344" s="3">
        <f t="shared" si="40"/>
        <v>8</v>
      </c>
      <c r="G344" s="2">
        <f t="shared" si="41"/>
        <v>3</v>
      </c>
      <c r="H344" s="3">
        <f t="shared" si="42"/>
        <v>3</v>
      </c>
    </row>
    <row r="345" spans="1:8" x14ac:dyDescent="0.2">
      <c r="A345" s="6">
        <v>295</v>
      </c>
      <c r="B345" s="6">
        <f t="shared" si="38"/>
        <v>9.6986301369863011</v>
      </c>
      <c r="C345" s="3">
        <f>IF($E$2="Male",VLOOKUP(ROUNDDOWN(B345,0),'Boys WHO lb'!A:M,$I$6,FALSE),IF($E$2="Female",VLOOKUP(ROUNDDOWN(B345,0),'Girls WHO lb'!A:M,$I$6,FALSE),0))</f>
        <v>18.077905499169997</v>
      </c>
      <c r="D345" s="3">
        <f>IF($E$2="Male",VLOOKUP(ROUNDUP(B345,0),'Boys WHO lb'!A:M,$I$6,FALSE),IF($E$2="Female",VLOOKUP(ROUNDUP(B345,0),'Girls WHO lb'!A:M,$I$6,FALSE),0))</f>
        <v>18.739292285725</v>
      </c>
      <c r="E345" s="3">
        <f t="shared" si="39"/>
        <v>18.539970240461848</v>
      </c>
      <c r="F345" s="3">
        <f t="shared" si="40"/>
        <v>8</v>
      </c>
      <c r="G345" s="2">
        <f t="shared" si="41"/>
        <v>3</v>
      </c>
      <c r="H345" s="3">
        <f t="shared" si="42"/>
        <v>3</v>
      </c>
    </row>
    <row r="346" spans="1:8" x14ac:dyDescent="0.2">
      <c r="A346" s="6">
        <v>296</v>
      </c>
      <c r="B346" s="6">
        <f t="shared" si="38"/>
        <v>9.7315068493150676</v>
      </c>
      <c r="C346" s="3">
        <f>IF($E$2="Male",VLOOKUP(ROUNDDOWN(B346,0),'Boys WHO lb'!A:M,$I$6,FALSE),IF($E$2="Female",VLOOKUP(ROUNDDOWN(B346,0),'Girls WHO lb'!A:M,$I$6,FALSE),0))</f>
        <v>18.077905499169997</v>
      </c>
      <c r="D346" s="3">
        <f>IF($E$2="Male",VLOOKUP(ROUNDUP(B346,0),'Boys WHO lb'!A:M,$I$6,FALSE),IF($E$2="Female",VLOOKUP(ROUNDUP(B346,0),'Girls WHO lb'!A:M,$I$6,FALSE),0))</f>
        <v>18.739292285725</v>
      </c>
      <c r="E346" s="3">
        <f t="shared" si="39"/>
        <v>18.561714463581463</v>
      </c>
      <c r="F346" s="3">
        <f t="shared" si="40"/>
        <v>8</v>
      </c>
      <c r="G346" s="2">
        <f t="shared" si="41"/>
        <v>3</v>
      </c>
      <c r="H346" s="3">
        <f t="shared" si="42"/>
        <v>3</v>
      </c>
    </row>
    <row r="347" spans="1:8" x14ac:dyDescent="0.2">
      <c r="A347" s="6">
        <v>297</v>
      </c>
      <c r="B347" s="6">
        <f t="shared" si="38"/>
        <v>9.7643835616438359</v>
      </c>
      <c r="C347" s="3">
        <f>IF($E$2="Male",VLOOKUP(ROUNDDOWN(B347,0),'Boys WHO lb'!A:M,$I$6,FALSE),IF($E$2="Female",VLOOKUP(ROUNDDOWN(B347,0),'Girls WHO lb'!A:M,$I$6,FALSE),0))</f>
        <v>18.077905499169997</v>
      </c>
      <c r="D347" s="3">
        <f>IF($E$2="Male",VLOOKUP(ROUNDUP(B347,0),'Boys WHO lb'!A:M,$I$6,FALSE),IF($E$2="Female",VLOOKUP(ROUNDUP(B347,0),'Girls WHO lb'!A:M,$I$6,FALSE),0))</f>
        <v>18.739292285725</v>
      </c>
      <c r="E347" s="3">
        <f t="shared" si="39"/>
        <v>18.583458686701082</v>
      </c>
      <c r="F347" s="3">
        <f t="shared" si="40"/>
        <v>8</v>
      </c>
      <c r="G347" s="2">
        <f t="shared" si="41"/>
        <v>3</v>
      </c>
      <c r="H347" s="3">
        <f t="shared" si="42"/>
        <v>3</v>
      </c>
    </row>
    <row r="348" spans="1:8" x14ac:dyDescent="0.2">
      <c r="A348" s="6">
        <v>298</v>
      </c>
      <c r="B348" s="6">
        <f t="shared" si="38"/>
        <v>9.7972602739726025</v>
      </c>
      <c r="C348" s="3">
        <f>IF($E$2="Male",VLOOKUP(ROUNDDOWN(B348,0),'Boys WHO lb'!A:M,$I$6,FALSE),IF($E$2="Female",VLOOKUP(ROUNDDOWN(B348,0),'Girls WHO lb'!A:M,$I$6,FALSE),0))</f>
        <v>18.077905499169997</v>
      </c>
      <c r="D348" s="3">
        <f>IF($E$2="Male",VLOOKUP(ROUNDUP(B348,0),'Boys WHO lb'!A:M,$I$6,FALSE),IF($E$2="Female",VLOOKUP(ROUNDUP(B348,0),'Girls WHO lb'!A:M,$I$6,FALSE),0))</f>
        <v>18.739292285725</v>
      </c>
      <c r="E348" s="3">
        <f t="shared" si="39"/>
        <v>18.605202909820697</v>
      </c>
      <c r="F348" s="3">
        <f t="shared" si="40"/>
        <v>8</v>
      </c>
      <c r="G348" s="2">
        <f t="shared" si="41"/>
        <v>3</v>
      </c>
      <c r="H348" s="3">
        <f t="shared" si="42"/>
        <v>3</v>
      </c>
    </row>
    <row r="349" spans="1:8" x14ac:dyDescent="0.2">
      <c r="A349" s="6">
        <v>299</v>
      </c>
      <c r="B349" s="6">
        <f t="shared" si="38"/>
        <v>9.830136986301369</v>
      </c>
      <c r="C349" s="3">
        <f>IF($E$2="Male",VLOOKUP(ROUNDDOWN(B349,0),'Boys WHO lb'!A:M,$I$6,FALSE),IF($E$2="Female",VLOOKUP(ROUNDDOWN(B349,0),'Girls WHO lb'!A:M,$I$6,FALSE),0))</f>
        <v>18.077905499169997</v>
      </c>
      <c r="D349" s="3">
        <f>IF($E$2="Male",VLOOKUP(ROUNDUP(B349,0),'Boys WHO lb'!A:M,$I$6,FALSE),IF($E$2="Female",VLOOKUP(ROUNDUP(B349,0),'Girls WHO lb'!A:M,$I$6,FALSE),0))</f>
        <v>18.739292285725</v>
      </c>
      <c r="E349" s="3">
        <f t="shared" si="39"/>
        <v>18.626947132940312</v>
      </c>
      <c r="F349" s="3">
        <f t="shared" si="40"/>
        <v>8</v>
      </c>
      <c r="G349" s="2">
        <f t="shared" si="41"/>
        <v>3</v>
      </c>
      <c r="H349" s="3">
        <f t="shared" si="42"/>
        <v>3</v>
      </c>
    </row>
    <row r="350" spans="1:8" x14ac:dyDescent="0.2">
      <c r="A350" s="6">
        <v>300</v>
      </c>
      <c r="B350" s="6">
        <f t="shared" si="38"/>
        <v>9.8630136986301373</v>
      </c>
      <c r="C350" s="3">
        <f>IF($E$2="Male",VLOOKUP(ROUNDDOWN(B350,0),'Boys WHO lb'!A:M,$I$6,FALSE),IF($E$2="Female",VLOOKUP(ROUNDDOWN(B350,0),'Girls WHO lb'!A:M,$I$6,FALSE),0))</f>
        <v>18.077905499169997</v>
      </c>
      <c r="D350" s="3">
        <f>IF($E$2="Male",VLOOKUP(ROUNDUP(B350,0),'Boys WHO lb'!A:M,$I$6,FALSE),IF($E$2="Female",VLOOKUP(ROUNDUP(B350,0),'Girls WHO lb'!A:M,$I$6,FALSE),0))</f>
        <v>18.739292285725</v>
      </c>
      <c r="E350" s="3">
        <f t="shared" si="39"/>
        <v>18.648691356059931</v>
      </c>
      <c r="F350" s="3">
        <f t="shared" si="40"/>
        <v>8</v>
      </c>
      <c r="G350" s="2">
        <f t="shared" si="41"/>
        <v>3</v>
      </c>
      <c r="H350" s="3">
        <f t="shared" si="42"/>
        <v>3</v>
      </c>
    </row>
    <row r="351" spans="1:8" x14ac:dyDescent="0.2">
      <c r="A351" s="6">
        <v>301</v>
      </c>
      <c r="B351" s="6">
        <f t="shared" si="38"/>
        <v>9.8958904109589039</v>
      </c>
      <c r="C351" s="3">
        <f>IF($E$2="Male",VLOOKUP(ROUNDDOWN(B351,0),'Boys WHO lb'!A:M,$I$6,FALSE),IF($E$2="Female",VLOOKUP(ROUNDDOWN(B351,0),'Girls WHO lb'!A:M,$I$6,FALSE),0))</f>
        <v>18.077905499169997</v>
      </c>
      <c r="D351" s="3">
        <f>IF($E$2="Male",VLOOKUP(ROUNDUP(B351,0),'Boys WHO lb'!A:M,$I$6,FALSE),IF($E$2="Female",VLOOKUP(ROUNDUP(B351,0),'Girls WHO lb'!A:M,$I$6,FALSE),0))</f>
        <v>18.739292285725</v>
      </c>
      <c r="E351" s="3">
        <f t="shared" si="39"/>
        <v>18.670435579179546</v>
      </c>
      <c r="F351" s="3">
        <f t="shared" si="40"/>
        <v>8</v>
      </c>
      <c r="G351" s="2">
        <f t="shared" si="41"/>
        <v>3</v>
      </c>
      <c r="H351" s="3">
        <f t="shared" si="42"/>
        <v>3</v>
      </c>
    </row>
    <row r="352" spans="1:8" x14ac:dyDescent="0.2">
      <c r="A352" s="6">
        <v>302</v>
      </c>
      <c r="B352" s="6">
        <f t="shared" si="38"/>
        <v>9.9287671232876704</v>
      </c>
      <c r="C352" s="3">
        <f>IF($E$2="Male",VLOOKUP(ROUNDDOWN(B352,0),'Boys WHO lb'!A:M,$I$6,FALSE),IF($E$2="Female",VLOOKUP(ROUNDDOWN(B352,0),'Girls WHO lb'!A:M,$I$6,FALSE),0))</f>
        <v>18.077905499169997</v>
      </c>
      <c r="D352" s="3">
        <f>IF($E$2="Male",VLOOKUP(ROUNDUP(B352,0),'Boys WHO lb'!A:M,$I$6,FALSE),IF($E$2="Female",VLOOKUP(ROUNDUP(B352,0),'Girls WHO lb'!A:M,$I$6,FALSE),0))</f>
        <v>18.739292285725</v>
      </c>
      <c r="E352" s="3">
        <f t="shared" si="39"/>
        <v>18.692179802299165</v>
      </c>
      <c r="F352" s="3">
        <f t="shared" si="40"/>
        <v>8</v>
      </c>
      <c r="G352" s="2">
        <f t="shared" si="41"/>
        <v>3</v>
      </c>
      <c r="H352" s="3">
        <f t="shared" si="42"/>
        <v>3</v>
      </c>
    </row>
    <row r="353" spans="1:8" x14ac:dyDescent="0.2">
      <c r="A353" s="6">
        <v>303</v>
      </c>
      <c r="B353" s="6">
        <f t="shared" si="38"/>
        <v>9.9616438356164387</v>
      </c>
      <c r="C353" s="3">
        <f>IF($E$2="Male",VLOOKUP(ROUNDDOWN(B353,0),'Boys WHO lb'!A:M,$I$6,FALSE),IF($E$2="Female",VLOOKUP(ROUNDDOWN(B353,0),'Girls WHO lb'!A:M,$I$6,FALSE),0))</f>
        <v>18.077905499169997</v>
      </c>
      <c r="D353" s="3">
        <f>IF($E$2="Male",VLOOKUP(ROUNDUP(B353,0),'Boys WHO lb'!A:M,$I$6,FALSE),IF($E$2="Female",VLOOKUP(ROUNDUP(B353,0),'Girls WHO lb'!A:M,$I$6,FALSE),0))</f>
        <v>18.739292285725</v>
      </c>
      <c r="E353" s="3">
        <f t="shared" si="39"/>
        <v>18.71392402541878</v>
      </c>
      <c r="F353" s="3">
        <f t="shared" si="40"/>
        <v>8</v>
      </c>
      <c r="G353" s="2">
        <f t="shared" si="41"/>
        <v>3</v>
      </c>
      <c r="H353" s="3">
        <f t="shared" si="42"/>
        <v>3</v>
      </c>
    </row>
    <row r="354" spans="1:8" x14ac:dyDescent="0.2">
      <c r="A354" s="6">
        <v>304</v>
      </c>
      <c r="B354" s="6">
        <f t="shared" si="38"/>
        <v>9.9945205479452053</v>
      </c>
      <c r="C354" s="3">
        <f>IF($E$2="Male",VLOOKUP(ROUNDDOWN(B354,0),'Boys WHO lb'!A:M,$I$6,FALSE),IF($E$2="Female",VLOOKUP(ROUNDDOWN(B354,0),'Girls WHO lb'!A:M,$I$6,FALSE),0))</f>
        <v>18.077905499169997</v>
      </c>
      <c r="D354" s="3">
        <f>IF($E$2="Male",VLOOKUP(ROUNDUP(B354,0),'Boys WHO lb'!A:M,$I$6,FALSE),IF($E$2="Female",VLOOKUP(ROUNDUP(B354,0),'Girls WHO lb'!A:M,$I$6,FALSE),0))</f>
        <v>18.739292285725</v>
      </c>
      <c r="E354" s="3">
        <f t="shared" si="39"/>
        <v>18.735668248538396</v>
      </c>
      <c r="F354" s="3">
        <f t="shared" si="40"/>
        <v>8</v>
      </c>
      <c r="G354" s="2">
        <f t="shared" si="41"/>
        <v>3</v>
      </c>
      <c r="H354" s="3">
        <f t="shared" si="42"/>
        <v>3</v>
      </c>
    </row>
    <row r="355" spans="1:8" x14ac:dyDescent="0.2">
      <c r="A355" s="6">
        <v>305</v>
      </c>
      <c r="B355" s="6">
        <f t="shared" si="38"/>
        <v>10.027397260273972</v>
      </c>
      <c r="C355" s="3">
        <f>IF($E$2="Male",VLOOKUP(ROUNDDOWN(B355,0),'Boys WHO lb'!A:M,$I$6,FALSE),IF($E$2="Female",VLOOKUP(ROUNDDOWN(B355,0),'Girls WHO lb'!A:M,$I$6,FALSE),0))</f>
        <v>18.739292285725</v>
      </c>
      <c r="D355" s="3">
        <f>IF($E$2="Male",VLOOKUP(ROUNDUP(B355,0),'Boys WHO lb'!A:M,$I$6,FALSE),IF($E$2="Female",VLOOKUP(ROUNDUP(B355,0),'Girls WHO lb'!A:M,$I$6,FALSE),0))</f>
        <v>19.180216810094997</v>
      </c>
      <c r="E355" s="3">
        <f t="shared" si="39"/>
        <v>18.751372409680343</v>
      </c>
      <c r="F355" s="3">
        <f t="shared" si="40"/>
        <v>8</v>
      </c>
      <c r="G355" s="2">
        <f t="shared" si="41"/>
        <v>3</v>
      </c>
      <c r="H355" s="3">
        <f t="shared" si="42"/>
        <v>3</v>
      </c>
    </row>
    <row r="356" spans="1:8" x14ac:dyDescent="0.2">
      <c r="A356" s="6">
        <v>306</v>
      </c>
      <c r="B356" s="6">
        <f t="shared" si="38"/>
        <v>10.06027397260274</v>
      </c>
      <c r="C356" s="3">
        <f>IF($E$2="Male",VLOOKUP(ROUNDDOWN(B356,0),'Boys WHO lb'!A:M,$I$6,FALSE),IF($E$2="Female",VLOOKUP(ROUNDDOWN(B356,0),'Girls WHO lb'!A:M,$I$6,FALSE),0))</f>
        <v>18.739292285725</v>
      </c>
      <c r="D356" s="3">
        <f>IF($E$2="Male",VLOOKUP(ROUNDUP(B356,0),'Boys WHO lb'!A:M,$I$6,FALSE),IF($E$2="Female",VLOOKUP(ROUNDUP(B356,0),'Girls WHO lb'!A:M,$I$6,FALSE),0))</f>
        <v>19.180216810094997</v>
      </c>
      <c r="E356" s="3">
        <f t="shared" si="39"/>
        <v>18.765868558426753</v>
      </c>
      <c r="F356" s="3">
        <f t="shared" si="40"/>
        <v>8</v>
      </c>
      <c r="G356" s="2">
        <f t="shared" si="41"/>
        <v>3</v>
      </c>
      <c r="H356" s="3">
        <f t="shared" si="42"/>
        <v>3</v>
      </c>
    </row>
    <row r="357" spans="1:8" x14ac:dyDescent="0.2">
      <c r="A357" s="6">
        <v>307</v>
      </c>
      <c r="B357" s="6">
        <f t="shared" si="38"/>
        <v>10.093150684931507</v>
      </c>
      <c r="C357" s="3">
        <f>IF($E$2="Male",VLOOKUP(ROUNDDOWN(B357,0),'Boys WHO lb'!A:M,$I$6,FALSE),IF($E$2="Female",VLOOKUP(ROUNDDOWN(B357,0),'Girls WHO lb'!A:M,$I$6,FALSE),0))</f>
        <v>18.739292285725</v>
      </c>
      <c r="D357" s="3">
        <f>IF($E$2="Male",VLOOKUP(ROUNDUP(B357,0),'Boys WHO lb'!A:M,$I$6,FALSE),IF($E$2="Female",VLOOKUP(ROUNDUP(B357,0),'Girls WHO lb'!A:M,$I$6,FALSE),0))</f>
        <v>19.180216810094997</v>
      </c>
      <c r="E357" s="3">
        <f t="shared" si="39"/>
        <v>18.780364707173163</v>
      </c>
      <c r="F357" s="3">
        <f t="shared" si="40"/>
        <v>8</v>
      </c>
      <c r="G357" s="2">
        <f t="shared" si="41"/>
        <v>3</v>
      </c>
      <c r="H357" s="3">
        <f t="shared" si="42"/>
        <v>3</v>
      </c>
    </row>
    <row r="358" spans="1:8" x14ac:dyDescent="0.2">
      <c r="A358" s="6">
        <v>308</v>
      </c>
      <c r="B358" s="6">
        <f t="shared" si="38"/>
        <v>10.126027397260273</v>
      </c>
      <c r="C358" s="3">
        <f>IF($E$2="Male",VLOOKUP(ROUNDDOWN(B358,0),'Boys WHO lb'!A:M,$I$6,FALSE),IF($E$2="Female",VLOOKUP(ROUNDDOWN(B358,0),'Girls WHO lb'!A:M,$I$6,FALSE),0))</f>
        <v>18.739292285725</v>
      </c>
      <c r="D358" s="3">
        <f>IF($E$2="Male",VLOOKUP(ROUNDUP(B358,0),'Boys WHO lb'!A:M,$I$6,FALSE),IF($E$2="Female",VLOOKUP(ROUNDUP(B358,0),'Girls WHO lb'!A:M,$I$6,FALSE),0))</f>
        <v>19.180216810094997</v>
      </c>
      <c r="E358" s="3">
        <f t="shared" si="39"/>
        <v>18.794860855919573</v>
      </c>
      <c r="F358" s="3">
        <f t="shared" si="40"/>
        <v>8</v>
      </c>
      <c r="G358" s="2">
        <f t="shared" si="41"/>
        <v>3</v>
      </c>
      <c r="H358" s="3">
        <f t="shared" si="42"/>
        <v>3</v>
      </c>
    </row>
    <row r="359" spans="1:8" x14ac:dyDescent="0.2">
      <c r="A359" s="6">
        <v>309</v>
      </c>
      <c r="B359" s="6">
        <f t="shared" si="38"/>
        <v>10.158904109589042</v>
      </c>
      <c r="C359" s="3">
        <f>IF($E$2="Male",VLOOKUP(ROUNDDOWN(B359,0),'Boys WHO lb'!A:M,$I$6,FALSE),IF($E$2="Female",VLOOKUP(ROUNDDOWN(B359,0),'Girls WHO lb'!A:M,$I$6,FALSE),0))</f>
        <v>18.739292285725</v>
      </c>
      <c r="D359" s="3">
        <f>IF($E$2="Male",VLOOKUP(ROUNDUP(B359,0),'Boys WHO lb'!A:M,$I$6,FALSE),IF($E$2="Female",VLOOKUP(ROUNDUP(B359,0),'Girls WHO lb'!A:M,$I$6,FALSE),0))</f>
        <v>19.180216810094997</v>
      </c>
      <c r="E359" s="3">
        <f t="shared" si="39"/>
        <v>18.809357004665987</v>
      </c>
      <c r="F359" s="3">
        <f t="shared" si="40"/>
        <v>8</v>
      </c>
      <c r="G359" s="2">
        <f t="shared" si="41"/>
        <v>3</v>
      </c>
      <c r="H359" s="3">
        <f t="shared" si="42"/>
        <v>3</v>
      </c>
    </row>
    <row r="360" spans="1:8" x14ac:dyDescent="0.2">
      <c r="A360" s="6">
        <v>310</v>
      </c>
      <c r="B360" s="6">
        <f t="shared" si="38"/>
        <v>10.191780821917808</v>
      </c>
      <c r="C360" s="3">
        <f>IF($E$2="Male",VLOOKUP(ROUNDDOWN(B360,0),'Boys WHO lb'!A:M,$I$6,FALSE),IF($E$2="Female",VLOOKUP(ROUNDDOWN(B360,0),'Girls WHO lb'!A:M,$I$6,FALSE),0))</f>
        <v>18.739292285725</v>
      </c>
      <c r="D360" s="3">
        <f>IF($E$2="Male",VLOOKUP(ROUNDUP(B360,0),'Boys WHO lb'!A:M,$I$6,FALSE),IF($E$2="Female",VLOOKUP(ROUNDUP(B360,0),'Girls WHO lb'!A:M,$I$6,FALSE),0))</f>
        <v>19.180216810094997</v>
      </c>
      <c r="E360" s="3">
        <f t="shared" si="39"/>
        <v>18.823853153412397</v>
      </c>
      <c r="F360" s="3">
        <f t="shared" si="40"/>
        <v>8</v>
      </c>
      <c r="G360" s="2">
        <f t="shared" si="41"/>
        <v>3</v>
      </c>
      <c r="H360" s="3">
        <f t="shared" si="42"/>
        <v>3</v>
      </c>
    </row>
    <row r="361" spans="1:8" x14ac:dyDescent="0.2">
      <c r="A361" s="6">
        <v>311</v>
      </c>
      <c r="B361" s="6">
        <f t="shared" si="38"/>
        <v>10.224657534246575</v>
      </c>
      <c r="C361" s="3">
        <f>IF($E$2="Male",VLOOKUP(ROUNDDOWN(B361,0),'Boys WHO lb'!A:M,$I$6,FALSE),IF($E$2="Female",VLOOKUP(ROUNDDOWN(B361,0),'Girls WHO lb'!A:M,$I$6,FALSE),0))</f>
        <v>18.739292285725</v>
      </c>
      <c r="D361" s="3">
        <f>IF($E$2="Male",VLOOKUP(ROUNDUP(B361,0),'Boys WHO lb'!A:M,$I$6,FALSE),IF($E$2="Female",VLOOKUP(ROUNDUP(B361,0),'Girls WHO lb'!A:M,$I$6,FALSE),0))</f>
        <v>19.180216810094997</v>
      </c>
      <c r="E361" s="3">
        <f t="shared" si="39"/>
        <v>18.838349302158807</v>
      </c>
      <c r="F361" s="3">
        <f t="shared" si="40"/>
        <v>8</v>
      </c>
      <c r="G361" s="2">
        <f t="shared" si="41"/>
        <v>3</v>
      </c>
      <c r="H361" s="3">
        <f t="shared" si="42"/>
        <v>3</v>
      </c>
    </row>
    <row r="362" spans="1:8" x14ac:dyDescent="0.2">
      <c r="A362" s="6">
        <v>312</v>
      </c>
      <c r="B362" s="6">
        <f t="shared" si="38"/>
        <v>10.257534246575341</v>
      </c>
      <c r="C362" s="3">
        <f>IF($E$2="Male",VLOOKUP(ROUNDDOWN(B362,0),'Boys WHO lb'!A:M,$I$6,FALSE),IF($E$2="Female",VLOOKUP(ROUNDDOWN(B362,0),'Girls WHO lb'!A:M,$I$6,FALSE),0))</f>
        <v>18.739292285725</v>
      </c>
      <c r="D362" s="3">
        <f>IF($E$2="Male",VLOOKUP(ROUNDUP(B362,0),'Boys WHO lb'!A:M,$I$6,FALSE),IF($E$2="Female",VLOOKUP(ROUNDUP(B362,0),'Girls WHO lb'!A:M,$I$6,FALSE),0))</f>
        <v>19.180216810094997</v>
      </c>
      <c r="E362" s="3">
        <f t="shared" si="39"/>
        <v>18.852845450905217</v>
      </c>
      <c r="F362" s="3">
        <f t="shared" si="40"/>
        <v>8</v>
      </c>
      <c r="G362" s="2">
        <f t="shared" si="41"/>
        <v>3</v>
      </c>
      <c r="H362" s="3">
        <f t="shared" si="42"/>
        <v>3</v>
      </c>
    </row>
    <row r="363" spans="1:8" x14ac:dyDescent="0.2">
      <c r="A363" s="6">
        <v>313</v>
      </c>
      <c r="B363" s="6">
        <f t="shared" si="38"/>
        <v>10.29041095890411</v>
      </c>
      <c r="C363" s="3">
        <f>IF($E$2="Male",VLOOKUP(ROUNDDOWN(B363,0),'Boys WHO lb'!A:M,$I$6,FALSE),IF($E$2="Female",VLOOKUP(ROUNDDOWN(B363,0),'Girls WHO lb'!A:M,$I$6,FALSE),0))</f>
        <v>18.739292285725</v>
      </c>
      <c r="D363" s="3">
        <f>IF($E$2="Male",VLOOKUP(ROUNDUP(B363,0),'Boys WHO lb'!A:M,$I$6,FALSE),IF($E$2="Female",VLOOKUP(ROUNDUP(B363,0),'Girls WHO lb'!A:M,$I$6,FALSE),0))</f>
        <v>19.180216810094997</v>
      </c>
      <c r="E363" s="3">
        <f t="shared" si="39"/>
        <v>18.867341599651628</v>
      </c>
      <c r="F363" s="3">
        <f t="shared" si="40"/>
        <v>8</v>
      </c>
      <c r="G363" s="2">
        <f t="shared" si="41"/>
        <v>3</v>
      </c>
      <c r="H363" s="3">
        <f t="shared" si="42"/>
        <v>3</v>
      </c>
    </row>
    <row r="364" spans="1:8" x14ac:dyDescent="0.2">
      <c r="A364" s="6">
        <v>314</v>
      </c>
      <c r="B364" s="6">
        <f t="shared" si="38"/>
        <v>10.323287671232876</v>
      </c>
      <c r="C364" s="3">
        <f>IF($E$2="Male",VLOOKUP(ROUNDDOWN(B364,0),'Boys WHO lb'!A:M,$I$6,FALSE),IF($E$2="Female",VLOOKUP(ROUNDDOWN(B364,0),'Girls WHO lb'!A:M,$I$6,FALSE),0))</f>
        <v>18.739292285725</v>
      </c>
      <c r="D364" s="3">
        <f>IF($E$2="Male",VLOOKUP(ROUNDUP(B364,0),'Boys WHO lb'!A:M,$I$6,FALSE),IF($E$2="Female",VLOOKUP(ROUNDUP(B364,0),'Girls WHO lb'!A:M,$I$6,FALSE),0))</f>
        <v>19.180216810094997</v>
      </c>
      <c r="E364" s="3">
        <f t="shared" si="39"/>
        <v>18.881837748398041</v>
      </c>
      <c r="F364" s="3">
        <f t="shared" si="40"/>
        <v>8</v>
      </c>
      <c r="G364" s="2">
        <f t="shared" si="41"/>
        <v>3</v>
      </c>
      <c r="H364" s="3">
        <f t="shared" si="42"/>
        <v>3</v>
      </c>
    </row>
    <row r="365" spans="1:8" x14ac:dyDescent="0.2">
      <c r="A365" s="6">
        <v>315</v>
      </c>
      <c r="B365" s="6">
        <f t="shared" si="38"/>
        <v>10.356164383561643</v>
      </c>
      <c r="C365" s="3">
        <f>IF($E$2="Male",VLOOKUP(ROUNDDOWN(B365,0),'Boys WHO lb'!A:M,$I$6,FALSE),IF($E$2="Female",VLOOKUP(ROUNDDOWN(B365,0),'Girls WHO lb'!A:M,$I$6,FALSE),0))</f>
        <v>18.739292285725</v>
      </c>
      <c r="D365" s="3">
        <f>IF($E$2="Male",VLOOKUP(ROUNDUP(B365,0),'Boys WHO lb'!A:M,$I$6,FALSE),IF($E$2="Female",VLOOKUP(ROUNDUP(B365,0),'Girls WHO lb'!A:M,$I$6,FALSE),0))</f>
        <v>19.180216810094997</v>
      </c>
      <c r="E365" s="3">
        <f t="shared" si="39"/>
        <v>18.896333897144451</v>
      </c>
      <c r="F365" s="3">
        <f t="shared" si="40"/>
        <v>8</v>
      </c>
      <c r="G365" s="2">
        <f t="shared" si="41"/>
        <v>3</v>
      </c>
      <c r="H365" s="3">
        <f t="shared" si="42"/>
        <v>3</v>
      </c>
    </row>
    <row r="366" spans="1:8" x14ac:dyDescent="0.2">
      <c r="A366" s="6">
        <v>316</v>
      </c>
      <c r="B366" s="6">
        <f t="shared" si="38"/>
        <v>10.389041095890411</v>
      </c>
      <c r="C366" s="3">
        <f>IF($E$2="Male",VLOOKUP(ROUNDDOWN(B366,0),'Boys WHO lb'!A:M,$I$6,FALSE),IF($E$2="Female",VLOOKUP(ROUNDDOWN(B366,0),'Girls WHO lb'!A:M,$I$6,FALSE),0))</f>
        <v>18.739292285725</v>
      </c>
      <c r="D366" s="3">
        <f>IF($E$2="Male",VLOOKUP(ROUNDUP(B366,0),'Boys WHO lb'!A:M,$I$6,FALSE),IF($E$2="Female",VLOOKUP(ROUNDUP(B366,0),'Girls WHO lb'!A:M,$I$6,FALSE),0))</f>
        <v>19.180216810094997</v>
      </c>
      <c r="E366" s="3">
        <f t="shared" si="39"/>
        <v>18.910830045890862</v>
      </c>
      <c r="F366" s="3">
        <f t="shared" si="40"/>
        <v>8</v>
      </c>
      <c r="G366" s="2">
        <f t="shared" si="41"/>
        <v>3</v>
      </c>
      <c r="H366" s="3">
        <f t="shared" si="42"/>
        <v>3</v>
      </c>
    </row>
    <row r="367" spans="1:8" x14ac:dyDescent="0.2">
      <c r="A367" s="6">
        <v>317</v>
      </c>
      <c r="B367" s="6">
        <f t="shared" si="38"/>
        <v>10.421917808219177</v>
      </c>
      <c r="C367" s="3">
        <f>IF($E$2="Male",VLOOKUP(ROUNDDOWN(B367,0),'Boys WHO lb'!A:M,$I$6,FALSE),IF($E$2="Female",VLOOKUP(ROUNDDOWN(B367,0),'Girls WHO lb'!A:M,$I$6,FALSE),0))</f>
        <v>18.739292285725</v>
      </c>
      <c r="D367" s="3">
        <f>IF($E$2="Male",VLOOKUP(ROUNDUP(B367,0),'Boys WHO lb'!A:M,$I$6,FALSE),IF($E$2="Female",VLOOKUP(ROUNDUP(B367,0),'Girls WHO lb'!A:M,$I$6,FALSE),0))</f>
        <v>19.180216810094997</v>
      </c>
      <c r="E367" s="3">
        <f t="shared" si="39"/>
        <v>18.925326194637272</v>
      </c>
      <c r="F367" s="3">
        <f t="shared" si="40"/>
        <v>8</v>
      </c>
      <c r="G367" s="2">
        <f t="shared" si="41"/>
        <v>3</v>
      </c>
      <c r="H367" s="3">
        <f t="shared" si="42"/>
        <v>3</v>
      </c>
    </row>
    <row r="368" spans="1:8" x14ac:dyDescent="0.2">
      <c r="A368" s="6">
        <v>318</v>
      </c>
      <c r="B368" s="6">
        <f t="shared" si="38"/>
        <v>10.454794520547944</v>
      </c>
      <c r="C368" s="3">
        <f>IF($E$2="Male",VLOOKUP(ROUNDDOWN(B368,0),'Boys WHO lb'!A:M,$I$6,FALSE),IF($E$2="Female",VLOOKUP(ROUNDDOWN(B368,0),'Girls WHO lb'!A:M,$I$6,FALSE),0))</f>
        <v>18.739292285725</v>
      </c>
      <c r="D368" s="3">
        <f>IF($E$2="Male",VLOOKUP(ROUNDUP(B368,0),'Boys WHO lb'!A:M,$I$6,FALSE),IF($E$2="Female",VLOOKUP(ROUNDUP(B368,0),'Girls WHO lb'!A:M,$I$6,FALSE),0))</f>
        <v>19.180216810094997</v>
      </c>
      <c r="E368" s="3">
        <f t="shared" si="39"/>
        <v>18.939822343383682</v>
      </c>
      <c r="F368" s="3">
        <f t="shared" si="40"/>
        <v>8</v>
      </c>
      <c r="G368" s="2">
        <f t="shared" si="41"/>
        <v>3</v>
      </c>
      <c r="H368" s="3">
        <f t="shared" si="42"/>
        <v>3</v>
      </c>
    </row>
    <row r="369" spans="1:8" x14ac:dyDescent="0.2">
      <c r="A369" s="6">
        <v>319</v>
      </c>
      <c r="B369" s="6">
        <f t="shared" si="38"/>
        <v>10.487671232876712</v>
      </c>
      <c r="C369" s="3">
        <f>IF($E$2="Male",VLOOKUP(ROUNDDOWN(B369,0),'Boys WHO lb'!A:M,$I$6,FALSE),IF($E$2="Female",VLOOKUP(ROUNDDOWN(B369,0),'Girls WHO lb'!A:M,$I$6,FALSE),0))</f>
        <v>18.739292285725</v>
      </c>
      <c r="D369" s="3">
        <f>IF($E$2="Male",VLOOKUP(ROUNDUP(B369,0),'Boys WHO lb'!A:M,$I$6,FALSE),IF($E$2="Female",VLOOKUP(ROUNDUP(B369,0),'Girls WHO lb'!A:M,$I$6,FALSE),0))</f>
        <v>19.180216810094997</v>
      </c>
      <c r="E369" s="3">
        <f t="shared" si="39"/>
        <v>18.954318492130096</v>
      </c>
      <c r="F369" s="3">
        <f t="shared" si="40"/>
        <v>8</v>
      </c>
      <c r="G369" s="2">
        <f t="shared" si="41"/>
        <v>3</v>
      </c>
      <c r="H369" s="3">
        <f t="shared" si="42"/>
        <v>3</v>
      </c>
    </row>
    <row r="370" spans="1:8" x14ac:dyDescent="0.2">
      <c r="A370" s="6">
        <v>320</v>
      </c>
      <c r="B370" s="6">
        <f t="shared" ref="B370:B433" si="43">A370/$I$3</f>
        <v>10.520547945205479</v>
      </c>
      <c r="C370" s="3">
        <f>IF($E$2="Male",VLOOKUP(ROUNDDOWN(B370,0),'Boys WHO lb'!A:M,$I$6,FALSE),IF($E$2="Female",VLOOKUP(ROUNDDOWN(B370,0),'Girls WHO lb'!A:M,$I$6,FALSE),0))</f>
        <v>18.739292285725</v>
      </c>
      <c r="D370" s="3">
        <f>IF($E$2="Male",VLOOKUP(ROUNDUP(B370,0),'Boys WHO lb'!A:M,$I$6,FALSE),IF($E$2="Female",VLOOKUP(ROUNDUP(B370,0),'Girls WHO lb'!A:M,$I$6,FALSE),0))</f>
        <v>19.180216810094997</v>
      </c>
      <c r="E370" s="3">
        <f t="shared" ref="E370:E433" si="44">C370+(MOD(B370,1)*(D370-C370))</f>
        <v>18.968814640876506</v>
      </c>
      <c r="F370" s="3">
        <f t="shared" ref="F370:F433" si="45">IF(B370&lt;=1,12,IF(B370&lt;=3,10,IF(B370&lt;=12,8,IF(B370&lt;=36,7))))</f>
        <v>8</v>
      </c>
      <c r="G370" s="2">
        <f t="shared" si="41"/>
        <v>3</v>
      </c>
      <c r="H370" s="3">
        <f t="shared" si="42"/>
        <v>3</v>
      </c>
    </row>
    <row r="371" spans="1:8" x14ac:dyDescent="0.2">
      <c r="A371" s="6">
        <v>321</v>
      </c>
      <c r="B371" s="6">
        <f t="shared" si="43"/>
        <v>10.553424657534245</v>
      </c>
      <c r="C371" s="3">
        <f>IF($E$2="Male",VLOOKUP(ROUNDDOWN(B371,0),'Boys WHO lb'!A:M,$I$6,FALSE),IF($E$2="Female",VLOOKUP(ROUNDDOWN(B371,0),'Girls WHO lb'!A:M,$I$6,FALSE),0))</f>
        <v>18.739292285725</v>
      </c>
      <c r="D371" s="3">
        <f>IF($E$2="Male",VLOOKUP(ROUNDUP(B371,0),'Boys WHO lb'!A:M,$I$6,FALSE),IF($E$2="Female",VLOOKUP(ROUNDUP(B371,0),'Girls WHO lb'!A:M,$I$6,FALSE),0))</f>
        <v>19.180216810094997</v>
      </c>
      <c r="E371" s="3">
        <f t="shared" si="44"/>
        <v>18.983310789622916</v>
      </c>
      <c r="F371" s="3">
        <f t="shared" si="45"/>
        <v>8</v>
      </c>
      <c r="G371" s="2">
        <f t="shared" ref="G371:G434" si="46">IF(E371&lt;=8,0,IF(E371&lt;=12,1,IF(E371&lt;=16,2,IF(E371&lt;=22,3,IF(E371&lt;=27,4,IF(E371&lt;=35,5,IF(E371&lt;=50,6,"")))))))</f>
        <v>3</v>
      </c>
      <c r="H371" s="3">
        <f t="shared" ref="H371:H434" si="47">IF(E371&lt;=10,0,IF(E371&lt;=15,1,IF(E371&lt;=18,2,IF(E371&lt;=28,3,IF(E371&lt;=37,4,IF(E371&lt;=50,6,""))))))</f>
        <v>3</v>
      </c>
    </row>
    <row r="372" spans="1:8" x14ac:dyDescent="0.2">
      <c r="A372" s="6">
        <v>322</v>
      </c>
      <c r="B372" s="6">
        <f t="shared" si="43"/>
        <v>10.586301369863014</v>
      </c>
      <c r="C372" s="3">
        <f>IF($E$2="Male",VLOOKUP(ROUNDDOWN(B372,0),'Boys WHO lb'!A:M,$I$6,FALSE),IF($E$2="Female",VLOOKUP(ROUNDDOWN(B372,0),'Girls WHO lb'!A:M,$I$6,FALSE),0))</f>
        <v>18.739292285725</v>
      </c>
      <c r="D372" s="3">
        <f>IF($E$2="Male",VLOOKUP(ROUNDUP(B372,0),'Boys WHO lb'!A:M,$I$6,FALSE),IF($E$2="Female",VLOOKUP(ROUNDUP(B372,0),'Girls WHO lb'!A:M,$I$6,FALSE),0))</f>
        <v>19.180216810094997</v>
      </c>
      <c r="E372" s="3">
        <f t="shared" si="44"/>
        <v>18.997806938369326</v>
      </c>
      <c r="F372" s="3">
        <f t="shared" si="45"/>
        <v>8</v>
      </c>
      <c r="G372" s="2">
        <f t="shared" si="46"/>
        <v>3</v>
      </c>
      <c r="H372" s="3">
        <f t="shared" si="47"/>
        <v>3</v>
      </c>
    </row>
    <row r="373" spans="1:8" x14ac:dyDescent="0.2">
      <c r="A373" s="6">
        <v>323</v>
      </c>
      <c r="B373" s="6">
        <f t="shared" si="43"/>
        <v>10.61917808219178</v>
      </c>
      <c r="C373" s="3">
        <f>IF($E$2="Male",VLOOKUP(ROUNDDOWN(B373,0),'Boys WHO lb'!A:M,$I$6,FALSE),IF($E$2="Female",VLOOKUP(ROUNDDOWN(B373,0),'Girls WHO lb'!A:M,$I$6,FALSE),0))</f>
        <v>18.739292285725</v>
      </c>
      <c r="D373" s="3">
        <f>IF($E$2="Male",VLOOKUP(ROUNDUP(B373,0),'Boys WHO lb'!A:M,$I$6,FALSE),IF($E$2="Female",VLOOKUP(ROUNDUP(B373,0),'Girls WHO lb'!A:M,$I$6,FALSE),0))</f>
        <v>19.180216810094997</v>
      </c>
      <c r="E373" s="3">
        <f t="shared" si="44"/>
        <v>19.012303087115736</v>
      </c>
      <c r="F373" s="3">
        <f t="shared" si="45"/>
        <v>8</v>
      </c>
      <c r="G373" s="2">
        <f t="shared" si="46"/>
        <v>3</v>
      </c>
      <c r="H373" s="3">
        <f t="shared" si="47"/>
        <v>3</v>
      </c>
    </row>
    <row r="374" spans="1:8" x14ac:dyDescent="0.2">
      <c r="A374" s="6">
        <v>324</v>
      </c>
      <c r="B374" s="6">
        <f t="shared" si="43"/>
        <v>10.652054794520547</v>
      </c>
      <c r="C374" s="3">
        <f>IF($E$2="Male",VLOOKUP(ROUNDDOWN(B374,0),'Boys WHO lb'!A:M,$I$6,FALSE),IF($E$2="Female",VLOOKUP(ROUNDDOWN(B374,0),'Girls WHO lb'!A:M,$I$6,FALSE),0))</f>
        <v>18.739292285725</v>
      </c>
      <c r="D374" s="3">
        <f>IF($E$2="Male",VLOOKUP(ROUNDUP(B374,0),'Boys WHO lb'!A:M,$I$6,FALSE),IF($E$2="Female",VLOOKUP(ROUNDUP(B374,0),'Girls WHO lb'!A:M,$I$6,FALSE),0))</f>
        <v>19.180216810094997</v>
      </c>
      <c r="E374" s="3">
        <f t="shared" si="44"/>
        <v>19.02679923586215</v>
      </c>
      <c r="F374" s="3">
        <f t="shared" si="45"/>
        <v>8</v>
      </c>
      <c r="G374" s="2">
        <f t="shared" si="46"/>
        <v>3</v>
      </c>
      <c r="H374" s="3">
        <f t="shared" si="47"/>
        <v>3</v>
      </c>
    </row>
    <row r="375" spans="1:8" x14ac:dyDescent="0.2">
      <c r="A375" s="6">
        <v>325</v>
      </c>
      <c r="B375" s="6">
        <f t="shared" si="43"/>
        <v>10.684931506849315</v>
      </c>
      <c r="C375" s="3">
        <f>IF($E$2="Male",VLOOKUP(ROUNDDOWN(B375,0),'Boys WHO lb'!A:M,$I$6,FALSE),IF($E$2="Female",VLOOKUP(ROUNDDOWN(B375,0),'Girls WHO lb'!A:M,$I$6,FALSE),0))</f>
        <v>18.739292285725</v>
      </c>
      <c r="D375" s="3">
        <f>IF($E$2="Male",VLOOKUP(ROUNDUP(B375,0),'Boys WHO lb'!A:M,$I$6,FALSE),IF($E$2="Female",VLOOKUP(ROUNDUP(B375,0),'Girls WHO lb'!A:M,$I$6,FALSE),0))</f>
        <v>19.180216810094997</v>
      </c>
      <c r="E375" s="3">
        <f t="shared" si="44"/>
        <v>19.04129538460856</v>
      </c>
      <c r="F375" s="3">
        <f t="shared" si="45"/>
        <v>8</v>
      </c>
      <c r="G375" s="2">
        <f t="shared" si="46"/>
        <v>3</v>
      </c>
      <c r="H375" s="3">
        <f t="shared" si="47"/>
        <v>3</v>
      </c>
    </row>
    <row r="376" spans="1:8" x14ac:dyDescent="0.2">
      <c r="A376" s="6">
        <v>326</v>
      </c>
      <c r="B376" s="6">
        <f t="shared" si="43"/>
        <v>10.717808219178082</v>
      </c>
      <c r="C376" s="3">
        <f>IF($E$2="Male",VLOOKUP(ROUNDDOWN(B376,0),'Boys WHO lb'!A:M,$I$6,FALSE),IF($E$2="Female",VLOOKUP(ROUNDDOWN(B376,0),'Girls WHO lb'!A:M,$I$6,FALSE),0))</f>
        <v>18.739292285725</v>
      </c>
      <c r="D376" s="3">
        <f>IF($E$2="Male",VLOOKUP(ROUNDUP(B376,0),'Boys WHO lb'!A:M,$I$6,FALSE),IF($E$2="Female",VLOOKUP(ROUNDUP(B376,0),'Girls WHO lb'!A:M,$I$6,FALSE),0))</f>
        <v>19.180216810094997</v>
      </c>
      <c r="E376" s="3">
        <f t="shared" si="44"/>
        <v>19.05579153335497</v>
      </c>
      <c r="F376" s="3">
        <f t="shared" si="45"/>
        <v>8</v>
      </c>
      <c r="G376" s="2">
        <f t="shared" si="46"/>
        <v>3</v>
      </c>
      <c r="H376" s="3">
        <f t="shared" si="47"/>
        <v>3</v>
      </c>
    </row>
    <row r="377" spans="1:8" x14ac:dyDescent="0.2">
      <c r="A377" s="6">
        <v>327</v>
      </c>
      <c r="B377" s="6">
        <f t="shared" si="43"/>
        <v>10.750684931506848</v>
      </c>
      <c r="C377" s="3">
        <f>IF($E$2="Male",VLOOKUP(ROUNDDOWN(B377,0),'Boys WHO lb'!A:M,$I$6,FALSE),IF($E$2="Female",VLOOKUP(ROUNDDOWN(B377,0),'Girls WHO lb'!A:M,$I$6,FALSE),0))</f>
        <v>18.739292285725</v>
      </c>
      <c r="D377" s="3">
        <f>IF($E$2="Male",VLOOKUP(ROUNDUP(B377,0),'Boys WHO lb'!A:M,$I$6,FALSE),IF($E$2="Female",VLOOKUP(ROUNDUP(B377,0),'Girls WHO lb'!A:M,$I$6,FALSE),0))</f>
        <v>19.180216810094997</v>
      </c>
      <c r="E377" s="3">
        <f t="shared" si="44"/>
        <v>19.07028768210138</v>
      </c>
      <c r="F377" s="3">
        <f t="shared" si="45"/>
        <v>8</v>
      </c>
      <c r="G377" s="2">
        <f t="shared" si="46"/>
        <v>3</v>
      </c>
      <c r="H377" s="3">
        <f t="shared" si="47"/>
        <v>3</v>
      </c>
    </row>
    <row r="378" spans="1:8" x14ac:dyDescent="0.2">
      <c r="A378" s="6">
        <v>328</v>
      </c>
      <c r="B378" s="6">
        <f t="shared" si="43"/>
        <v>10.783561643835617</v>
      </c>
      <c r="C378" s="3">
        <f>IF($E$2="Male",VLOOKUP(ROUNDDOWN(B378,0),'Boys WHO lb'!A:M,$I$6,FALSE),IF($E$2="Female",VLOOKUP(ROUNDDOWN(B378,0),'Girls WHO lb'!A:M,$I$6,FALSE),0))</f>
        <v>18.739292285725</v>
      </c>
      <c r="D378" s="3">
        <f>IF($E$2="Male",VLOOKUP(ROUNDUP(B378,0),'Boys WHO lb'!A:M,$I$6,FALSE),IF($E$2="Female",VLOOKUP(ROUNDUP(B378,0),'Girls WHO lb'!A:M,$I$6,FALSE),0))</f>
        <v>19.180216810094997</v>
      </c>
      <c r="E378" s="3">
        <f t="shared" si="44"/>
        <v>19.084783830847794</v>
      </c>
      <c r="F378" s="3">
        <f t="shared" si="45"/>
        <v>8</v>
      </c>
      <c r="G378" s="2">
        <f t="shared" si="46"/>
        <v>3</v>
      </c>
      <c r="H378" s="3">
        <f t="shared" si="47"/>
        <v>3</v>
      </c>
    </row>
    <row r="379" spans="1:8" x14ac:dyDescent="0.2">
      <c r="A379" s="6">
        <v>329</v>
      </c>
      <c r="B379" s="6">
        <f t="shared" si="43"/>
        <v>10.816438356164383</v>
      </c>
      <c r="C379" s="3">
        <f>IF($E$2="Male",VLOOKUP(ROUNDDOWN(B379,0),'Boys WHO lb'!A:M,$I$6,FALSE),IF($E$2="Female",VLOOKUP(ROUNDDOWN(B379,0),'Girls WHO lb'!A:M,$I$6,FALSE),0))</f>
        <v>18.739292285725</v>
      </c>
      <c r="D379" s="3">
        <f>IF($E$2="Male",VLOOKUP(ROUNDUP(B379,0),'Boys WHO lb'!A:M,$I$6,FALSE),IF($E$2="Female",VLOOKUP(ROUNDUP(B379,0),'Girls WHO lb'!A:M,$I$6,FALSE),0))</f>
        <v>19.180216810094997</v>
      </c>
      <c r="E379" s="3">
        <f t="shared" si="44"/>
        <v>19.099279979594204</v>
      </c>
      <c r="F379" s="3">
        <f t="shared" si="45"/>
        <v>8</v>
      </c>
      <c r="G379" s="2">
        <f t="shared" si="46"/>
        <v>3</v>
      </c>
      <c r="H379" s="3">
        <f t="shared" si="47"/>
        <v>3</v>
      </c>
    </row>
    <row r="380" spans="1:8" x14ac:dyDescent="0.2">
      <c r="A380" s="6">
        <v>330</v>
      </c>
      <c r="B380" s="6">
        <f t="shared" si="43"/>
        <v>10.84931506849315</v>
      </c>
      <c r="C380" s="3">
        <f>IF($E$2="Male",VLOOKUP(ROUNDDOWN(B380,0),'Boys WHO lb'!A:M,$I$6,FALSE),IF($E$2="Female",VLOOKUP(ROUNDDOWN(B380,0),'Girls WHO lb'!A:M,$I$6,FALSE),0))</f>
        <v>18.739292285725</v>
      </c>
      <c r="D380" s="3">
        <f>IF($E$2="Male",VLOOKUP(ROUNDUP(B380,0),'Boys WHO lb'!A:M,$I$6,FALSE),IF($E$2="Female",VLOOKUP(ROUNDUP(B380,0),'Girls WHO lb'!A:M,$I$6,FALSE),0))</f>
        <v>19.180216810094997</v>
      </c>
      <c r="E380" s="3">
        <f t="shared" si="44"/>
        <v>19.113776128340614</v>
      </c>
      <c r="F380" s="3">
        <f t="shared" si="45"/>
        <v>8</v>
      </c>
      <c r="G380" s="2">
        <f t="shared" si="46"/>
        <v>3</v>
      </c>
      <c r="H380" s="3">
        <f t="shared" si="47"/>
        <v>3</v>
      </c>
    </row>
    <row r="381" spans="1:8" x14ac:dyDescent="0.2">
      <c r="A381" s="6">
        <v>331</v>
      </c>
      <c r="B381" s="6">
        <f t="shared" si="43"/>
        <v>10.882191780821918</v>
      </c>
      <c r="C381" s="3">
        <f>IF($E$2="Male",VLOOKUP(ROUNDDOWN(B381,0),'Boys WHO lb'!A:M,$I$6,FALSE),IF($E$2="Female",VLOOKUP(ROUNDDOWN(B381,0),'Girls WHO lb'!A:M,$I$6,FALSE),0))</f>
        <v>18.739292285725</v>
      </c>
      <c r="D381" s="3">
        <f>IF($E$2="Male",VLOOKUP(ROUNDUP(B381,0),'Boys WHO lb'!A:M,$I$6,FALSE),IF($E$2="Female",VLOOKUP(ROUNDUP(B381,0),'Girls WHO lb'!A:M,$I$6,FALSE),0))</f>
        <v>19.180216810094997</v>
      </c>
      <c r="E381" s="3">
        <f t="shared" si="44"/>
        <v>19.128272277087024</v>
      </c>
      <c r="F381" s="3">
        <f t="shared" si="45"/>
        <v>8</v>
      </c>
      <c r="G381" s="2">
        <f t="shared" si="46"/>
        <v>3</v>
      </c>
      <c r="H381" s="3">
        <f t="shared" si="47"/>
        <v>3</v>
      </c>
    </row>
    <row r="382" spans="1:8" x14ac:dyDescent="0.2">
      <c r="A382" s="6">
        <v>332</v>
      </c>
      <c r="B382" s="6">
        <f t="shared" si="43"/>
        <v>10.915068493150685</v>
      </c>
      <c r="C382" s="3">
        <f>IF($E$2="Male",VLOOKUP(ROUNDDOWN(B382,0),'Boys WHO lb'!A:M,$I$6,FALSE),IF($E$2="Female",VLOOKUP(ROUNDDOWN(B382,0),'Girls WHO lb'!A:M,$I$6,FALSE),0))</f>
        <v>18.739292285725</v>
      </c>
      <c r="D382" s="3">
        <f>IF($E$2="Male",VLOOKUP(ROUNDUP(B382,0),'Boys WHO lb'!A:M,$I$6,FALSE),IF($E$2="Female",VLOOKUP(ROUNDUP(B382,0),'Girls WHO lb'!A:M,$I$6,FALSE),0))</f>
        <v>19.180216810094997</v>
      </c>
      <c r="E382" s="3">
        <f t="shared" si="44"/>
        <v>19.142768425833435</v>
      </c>
      <c r="F382" s="3">
        <f t="shared" si="45"/>
        <v>8</v>
      </c>
      <c r="G382" s="2">
        <f t="shared" si="46"/>
        <v>3</v>
      </c>
      <c r="H382" s="3">
        <f t="shared" si="47"/>
        <v>3</v>
      </c>
    </row>
    <row r="383" spans="1:8" x14ac:dyDescent="0.2">
      <c r="A383" s="6">
        <v>333</v>
      </c>
      <c r="B383" s="6">
        <f t="shared" si="43"/>
        <v>10.947945205479451</v>
      </c>
      <c r="C383" s="3">
        <f>IF($E$2="Male",VLOOKUP(ROUNDDOWN(B383,0),'Boys WHO lb'!A:M,$I$6,FALSE),IF($E$2="Female",VLOOKUP(ROUNDDOWN(B383,0),'Girls WHO lb'!A:M,$I$6,FALSE),0))</f>
        <v>18.739292285725</v>
      </c>
      <c r="D383" s="3">
        <f>IF($E$2="Male",VLOOKUP(ROUNDUP(B383,0),'Boys WHO lb'!A:M,$I$6,FALSE),IF($E$2="Female",VLOOKUP(ROUNDUP(B383,0),'Girls WHO lb'!A:M,$I$6,FALSE),0))</f>
        <v>19.180216810094997</v>
      </c>
      <c r="E383" s="3">
        <f t="shared" si="44"/>
        <v>19.157264574579845</v>
      </c>
      <c r="F383" s="3">
        <f t="shared" si="45"/>
        <v>8</v>
      </c>
      <c r="G383" s="2">
        <f t="shared" si="46"/>
        <v>3</v>
      </c>
      <c r="H383" s="3">
        <f t="shared" si="47"/>
        <v>3</v>
      </c>
    </row>
    <row r="384" spans="1:8" x14ac:dyDescent="0.2">
      <c r="A384" s="6">
        <v>334</v>
      </c>
      <c r="B384" s="6">
        <f t="shared" si="43"/>
        <v>10.980821917808219</v>
      </c>
      <c r="C384" s="3">
        <f>IF($E$2="Male",VLOOKUP(ROUNDDOWN(B384,0),'Boys WHO lb'!A:M,$I$6,FALSE),IF($E$2="Female",VLOOKUP(ROUNDDOWN(B384,0),'Girls WHO lb'!A:M,$I$6,FALSE),0))</f>
        <v>18.739292285725</v>
      </c>
      <c r="D384" s="3">
        <f>IF($E$2="Male",VLOOKUP(ROUNDUP(B384,0),'Boys WHO lb'!A:M,$I$6,FALSE),IF($E$2="Female",VLOOKUP(ROUNDUP(B384,0),'Girls WHO lb'!A:M,$I$6,FALSE),0))</f>
        <v>19.180216810094997</v>
      </c>
      <c r="E384" s="3">
        <f t="shared" si="44"/>
        <v>19.171760723326258</v>
      </c>
      <c r="F384" s="3">
        <f t="shared" si="45"/>
        <v>8</v>
      </c>
      <c r="G384" s="2">
        <f t="shared" si="46"/>
        <v>3</v>
      </c>
      <c r="H384" s="3">
        <f t="shared" si="47"/>
        <v>3</v>
      </c>
    </row>
    <row r="385" spans="1:8" x14ac:dyDescent="0.2">
      <c r="A385" s="6">
        <v>335</v>
      </c>
      <c r="B385" s="6">
        <f t="shared" si="43"/>
        <v>11.013698630136986</v>
      </c>
      <c r="C385" s="3">
        <f>IF($E$2="Male",VLOOKUP(ROUNDDOWN(B385,0),'Boys WHO lb'!A:M,$I$6,FALSE),IF($E$2="Female",VLOOKUP(ROUNDDOWN(B385,0),'Girls WHO lb'!A:M,$I$6,FALSE),0))</f>
        <v>19.180216810094997</v>
      </c>
      <c r="D385" s="3">
        <f>IF($E$2="Male",VLOOKUP(ROUNDUP(B385,0),'Boys WHO lb'!A:M,$I$6,FALSE),IF($E$2="Female",VLOOKUP(ROUNDUP(B385,0),'Girls WHO lb'!A:M,$I$6,FALSE),0))</f>
        <v>19.621141334465001</v>
      </c>
      <c r="E385" s="3">
        <f t="shared" si="44"/>
        <v>19.186256872072669</v>
      </c>
      <c r="F385" s="3">
        <f t="shared" si="45"/>
        <v>8</v>
      </c>
      <c r="G385" s="2">
        <f t="shared" si="46"/>
        <v>3</v>
      </c>
      <c r="H385" s="3">
        <f t="shared" si="47"/>
        <v>3</v>
      </c>
    </row>
    <row r="386" spans="1:8" x14ac:dyDescent="0.2">
      <c r="A386" s="6">
        <v>336</v>
      </c>
      <c r="B386" s="6">
        <f t="shared" si="43"/>
        <v>11.046575342465752</v>
      </c>
      <c r="C386" s="3">
        <f>IF($E$2="Male",VLOOKUP(ROUNDDOWN(B386,0),'Boys WHO lb'!A:M,$I$6,FALSE),IF($E$2="Female",VLOOKUP(ROUNDDOWN(B386,0),'Girls WHO lb'!A:M,$I$6,FALSE),0))</f>
        <v>19.180216810094997</v>
      </c>
      <c r="D386" s="3">
        <f>IF($E$2="Male",VLOOKUP(ROUNDUP(B386,0),'Boys WHO lb'!A:M,$I$6,FALSE),IF($E$2="Female",VLOOKUP(ROUNDUP(B386,0),'Girls WHO lb'!A:M,$I$6,FALSE),0))</f>
        <v>19.621141334465001</v>
      </c>
      <c r="E386" s="3">
        <f t="shared" si="44"/>
        <v>19.200753020819079</v>
      </c>
      <c r="F386" s="3">
        <f t="shared" si="45"/>
        <v>8</v>
      </c>
      <c r="G386" s="2">
        <f t="shared" si="46"/>
        <v>3</v>
      </c>
      <c r="H386" s="3">
        <f t="shared" si="47"/>
        <v>3</v>
      </c>
    </row>
    <row r="387" spans="1:8" x14ac:dyDescent="0.2">
      <c r="A387" s="6">
        <v>337</v>
      </c>
      <c r="B387" s="6">
        <f t="shared" si="43"/>
        <v>11.079452054794521</v>
      </c>
      <c r="C387" s="3">
        <f>IF($E$2="Male",VLOOKUP(ROUNDDOWN(B387,0),'Boys WHO lb'!A:M,$I$6,FALSE),IF($E$2="Female",VLOOKUP(ROUNDDOWN(B387,0),'Girls WHO lb'!A:M,$I$6,FALSE),0))</f>
        <v>19.180216810094997</v>
      </c>
      <c r="D387" s="3">
        <f>IF($E$2="Male",VLOOKUP(ROUNDUP(B387,0),'Boys WHO lb'!A:M,$I$6,FALSE),IF($E$2="Female",VLOOKUP(ROUNDUP(B387,0),'Girls WHO lb'!A:M,$I$6,FALSE),0))</f>
        <v>19.621141334465001</v>
      </c>
      <c r="E387" s="3">
        <f t="shared" si="44"/>
        <v>19.215249169565492</v>
      </c>
      <c r="F387" s="3">
        <f t="shared" si="45"/>
        <v>8</v>
      </c>
      <c r="G387" s="2">
        <f t="shared" si="46"/>
        <v>3</v>
      </c>
      <c r="H387" s="3">
        <f t="shared" si="47"/>
        <v>3</v>
      </c>
    </row>
    <row r="388" spans="1:8" x14ac:dyDescent="0.2">
      <c r="A388" s="6">
        <v>338</v>
      </c>
      <c r="B388" s="6">
        <f t="shared" si="43"/>
        <v>11.112328767123287</v>
      </c>
      <c r="C388" s="3">
        <f>IF($E$2="Male",VLOOKUP(ROUNDDOWN(B388,0),'Boys WHO lb'!A:M,$I$6,FALSE),IF($E$2="Female",VLOOKUP(ROUNDDOWN(B388,0),'Girls WHO lb'!A:M,$I$6,FALSE),0))</f>
        <v>19.180216810094997</v>
      </c>
      <c r="D388" s="3">
        <f>IF($E$2="Male",VLOOKUP(ROUNDUP(B388,0),'Boys WHO lb'!A:M,$I$6,FALSE),IF($E$2="Female",VLOOKUP(ROUNDUP(B388,0),'Girls WHO lb'!A:M,$I$6,FALSE),0))</f>
        <v>19.621141334465001</v>
      </c>
      <c r="E388" s="3">
        <f t="shared" si="44"/>
        <v>19.229745318311902</v>
      </c>
      <c r="F388" s="3">
        <f t="shared" si="45"/>
        <v>8</v>
      </c>
      <c r="G388" s="2">
        <f t="shared" si="46"/>
        <v>3</v>
      </c>
      <c r="H388" s="3">
        <f t="shared" si="47"/>
        <v>3</v>
      </c>
    </row>
    <row r="389" spans="1:8" x14ac:dyDescent="0.2">
      <c r="A389" s="6">
        <v>339</v>
      </c>
      <c r="B389" s="6">
        <f t="shared" si="43"/>
        <v>11.145205479452054</v>
      </c>
      <c r="C389" s="3">
        <f>IF($E$2="Male",VLOOKUP(ROUNDDOWN(B389,0),'Boys WHO lb'!A:M,$I$6,FALSE),IF($E$2="Female",VLOOKUP(ROUNDDOWN(B389,0),'Girls WHO lb'!A:M,$I$6,FALSE),0))</f>
        <v>19.180216810094997</v>
      </c>
      <c r="D389" s="3">
        <f>IF($E$2="Male",VLOOKUP(ROUNDUP(B389,0),'Boys WHO lb'!A:M,$I$6,FALSE),IF($E$2="Female",VLOOKUP(ROUNDUP(B389,0),'Girls WHO lb'!A:M,$I$6,FALSE),0))</f>
        <v>19.621141334465001</v>
      </c>
      <c r="E389" s="3">
        <f t="shared" si="44"/>
        <v>19.244241467058313</v>
      </c>
      <c r="F389" s="3">
        <f t="shared" si="45"/>
        <v>8</v>
      </c>
      <c r="G389" s="2">
        <f t="shared" si="46"/>
        <v>3</v>
      </c>
      <c r="H389" s="3">
        <f t="shared" si="47"/>
        <v>3</v>
      </c>
    </row>
    <row r="390" spans="1:8" x14ac:dyDescent="0.2">
      <c r="A390" s="6">
        <v>340</v>
      </c>
      <c r="B390" s="6">
        <f t="shared" si="43"/>
        <v>11.178082191780822</v>
      </c>
      <c r="C390" s="3">
        <f>IF($E$2="Male",VLOOKUP(ROUNDDOWN(B390,0),'Boys WHO lb'!A:M,$I$6,FALSE),IF($E$2="Female",VLOOKUP(ROUNDDOWN(B390,0),'Girls WHO lb'!A:M,$I$6,FALSE),0))</f>
        <v>19.180216810094997</v>
      </c>
      <c r="D390" s="3">
        <f>IF($E$2="Male",VLOOKUP(ROUNDUP(B390,0),'Boys WHO lb'!A:M,$I$6,FALSE),IF($E$2="Female",VLOOKUP(ROUNDUP(B390,0),'Girls WHO lb'!A:M,$I$6,FALSE),0))</f>
        <v>19.621141334465001</v>
      </c>
      <c r="E390" s="3">
        <f t="shared" si="44"/>
        <v>19.258737615804723</v>
      </c>
      <c r="F390" s="3">
        <f t="shared" si="45"/>
        <v>8</v>
      </c>
      <c r="G390" s="2">
        <f t="shared" si="46"/>
        <v>3</v>
      </c>
      <c r="H390" s="3">
        <f t="shared" si="47"/>
        <v>3</v>
      </c>
    </row>
    <row r="391" spans="1:8" x14ac:dyDescent="0.2">
      <c r="A391" s="6">
        <v>341</v>
      </c>
      <c r="B391" s="6">
        <f t="shared" si="43"/>
        <v>11.210958904109589</v>
      </c>
      <c r="C391" s="3">
        <f>IF($E$2="Male",VLOOKUP(ROUNDDOWN(B391,0),'Boys WHO lb'!A:M,$I$6,FALSE),IF($E$2="Female",VLOOKUP(ROUNDDOWN(B391,0),'Girls WHO lb'!A:M,$I$6,FALSE),0))</f>
        <v>19.180216810094997</v>
      </c>
      <c r="D391" s="3">
        <f>IF($E$2="Male",VLOOKUP(ROUNDUP(B391,0),'Boys WHO lb'!A:M,$I$6,FALSE),IF($E$2="Female",VLOOKUP(ROUNDUP(B391,0),'Girls WHO lb'!A:M,$I$6,FALSE),0))</f>
        <v>19.621141334465001</v>
      </c>
      <c r="E391" s="3">
        <f t="shared" si="44"/>
        <v>19.273233764551136</v>
      </c>
      <c r="F391" s="3">
        <f t="shared" si="45"/>
        <v>8</v>
      </c>
      <c r="G391" s="2">
        <f t="shared" si="46"/>
        <v>3</v>
      </c>
      <c r="H391" s="3">
        <f t="shared" si="47"/>
        <v>3</v>
      </c>
    </row>
    <row r="392" spans="1:8" x14ac:dyDescent="0.2">
      <c r="A392" s="6">
        <v>342</v>
      </c>
      <c r="B392" s="6">
        <f t="shared" si="43"/>
        <v>11.243835616438355</v>
      </c>
      <c r="C392" s="3">
        <f>IF($E$2="Male",VLOOKUP(ROUNDDOWN(B392,0),'Boys WHO lb'!A:M,$I$6,FALSE),IF($E$2="Female",VLOOKUP(ROUNDDOWN(B392,0),'Girls WHO lb'!A:M,$I$6,FALSE),0))</f>
        <v>19.180216810094997</v>
      </c>
      <c r="D392" s="3">
        <f>IF($E$2="Male",VLOOKUP(ROUNDUP(B392,0),'Boys WHO lb'!A:M,$I$6,FALSE),IF($E$2="Female",VLOOKUP(ROUNDUP(B392,0),'Girls WHO lb'!A:M,$I$6,FALSE),0))</f>
        <v>19.621141334465001</v>
      </c>
      <c r="E392" s="3">
        <f t="shared" si="44"/>
        <v>19.287729913297547</v>
      </c>
      <c r="F392" s="3">
        <f t="shared" si="45"/>
        <v>8</v>
      </c>
      <c r="G392" s="2">
        <f t="shared" si="46"/>
        <v>3</v>
      </c>
      <c r="H392" s="3">
        <f t="shared" si="47"/>
        <v>3</v>
      </c>
    </row>
    <row r="393" spans="1:8" x14ac:dyDescent="0.2">
      <c r="A393" s="6">
        <v>343</v>
      </c>
      <c r="B393" s="6">
        <f t="shared" si="43"/>
        <v>11.276712328767124</v>
      </c>
      <c r="C393" s="3">
        <f>IF($E$2="Male",VLOOKUP(ROUNDDOWN(B393,0),'Boys WHO lb'!A:M,$I$6,FALSE),IF($E$2="Female",VLOOKUP(ROUNDDOWN(B393,0),'Girls WHO lb'!A:M,$I$6,FALSE),0))</f>
        <v>19.180216810094997</v>
      </c>
      <c r="D393" s="3">
        <f>IF($E$2="Male",VLOOKUP(ROUNDUP(B393,0),'Boys WHO lb'!A:M,$I$6,FALSE),IF($E$2="Female",VLOOKUP(ROUNDUP(B393,0),'Girls WHO lb'!A:M,$I$6,FALSE),0))</f>
        <v>19.621141334465001</v>
      </c>
      <c r="E393" s="3">
        <f t="shared" si="44"/>
        <v>19.302226062043957</v>
      </c>
      <c r="F393" s="3">
        <f t="shared" si="45"/>
        <v>8</v>
      </c>
      <c r="G393" s="2">
        <f t="shared" si="46"/>
        <v>3</v>
      </c>
      <c r="H393" s="3">
        <f t="shared" si="47"/>
        <v>3</v>
      </c>
    </row>
    <row r="394" spans="1:8" x14ac:dyDescent="0.2">
      <c r="A394" s="6">
        <v>344</v>
      </c>
      <c r="B394" s="6">
        <f t="shared" si="43"/>
        <v>11.30958904109589</v>
      </c>
      <c r="C394" s="3">
        <f>IF($E$2="Male",VLOOKUP(ROUNDDOWN(B394,0),'Boys WHO lb'!A:M,$I$6,FALSE),IF($E$2="Female",VLOOKUP(ROUNDDOWN(B394,0),'Girls WHO lb'!A:M,$I$6,FALSE),0))</f>
        <v>19.180216810094997</v>
      </c>
      <c r="D394" s="3">
        <f>IF($E$2="Male",VLOOKUP(ROUNDUP(B394,0),'Boys WHO lb'!A:M,$I$6,FALSE),IF($E$2="Female",VLOOKUP(ROUNDUP(B394,0),'Girls WHO lb'!A:M,$I$6,FALSE),0))</f>
        <v>19.621141334465001</v>
      </c>
      <c r="E394" s="3">
        <f t="shared" si="44"/>
        <v>19.316722210790367</v>
      </c>
      <c r="F394" s="3">
        <f t="shared" si="45"/>
        <v>8</v>
      </c>
      <c r="G394" s="2">
        <f t="shared" si="46"/>
        <v>3</v>
      </c>
      <c r="H394" s="3">
        <f t="shared" si="47"/>
        <v>3</v>
      </c>
    </row>
    <row r="395" spans="1:8" x14ac:dyDescent="0.2">
      <c r="A395" s="6">
        <v>345</v>
      </c>
      <c r="B395" s="6">
        <f t="shared" si="43"/>
        <v>11.342465753424657</v>
      </c>
      <c r="C395" s="3">
        <f>IF($E$2="Male",VLOOKUP(ROUNDDOWN(B395,0),'Boys WHO lb'!A:M,$I$6,FALSE),IF($E$2="Female",VLOOKUP(ROUNDDOWN(B395,0),'Girls WHO lb'!A:M,$I$6,FALSE),0))</f>
        <v>19.180216810094997</v>
      </c>
      <c r="D395" s="3">
        <f>IF($E$2="Male",VLOOKUP(ROUNDUP(B395,0),'Boys WHO lb'!A:M,$I$6,FALSE),IF($E$2="Female",VLOOKUP(ROUNDUP(B395,0),'Girls WHO lb'!A:M,$I$6,FALSE),0))</f>
        <v>19.621141334465001</v>
      </c>
      <c r="E395" s="3">
        <f t="shared" si="44"/>
        <v>19.331218359536781</v>
      </c>
      <c r="F395" s="3">
        <f t="shared" si="45"/>
        <v>8</v>
      </c>
      <c r="G395" s="2">
        <f t="shared" si="46"/>
        <v>3</v>
      </c>
      <c r="H395" s="3">
        <f t="shared" si="47"/>
        <v>3</v>
      </c>
    </row>
    <row r="396" spans="1:8" x14ac:dyDescent="0.2">
      <c r="A396" s="6">
        <v>346</v>
      </c>
      <c r="B396" s="6">
        <f t="shared" si="43"/>
        <v>11.375342465753425</v>
      </c>
      <c r="C396" s="3">
        <f>IF($E$2="Male",VLOOKUP(ROUNDDOWN(B396,0),'Boys WHO lb'!A:M,$I$6,FALSE),IF($E$2="Female",VLOOKUP(ROUNDDOWN(B396,0),'Girls WHO lb'!A:M,$I$6,FALSE),0))</f>
        <v>19.180216810094997</v>
      </c>
      <c r="D396" s="3">
        <f>IF($E$2="Male",VLOOKUP(ROUNDUP(B396,0),'Boys WHO lb'!A:M,$I$6,FALSE),IF($E$2="Female",VLOOKUP(ROUNDUP(B396,0),'Girls WHO lb'!A:M,$I$6,FALSE),0))</f>
        <v>19.621141334465001</v>
      </c>
      <c r="E396" s="3">
        <f t="shared" si="44"/>
        <v>19.345714508283191</v>
      </c>
      <c r="F396" s="3">
        <f t="shared" si="45"/>
        <v>8</v>
      </c>
      <c r="G396" s="2">
        <f t="shared" si="46"/>
        <v>3</v>
      </c>
      <c r="H396" s="3">
        <f t="shared" si="47"/>
        <v>3</v>
      </c>
    </row>
    <row r="397" spans="1:8" x14ac:dyDescent="0.2">
      <c r="A397" s="6">
        <v>347</v>
      </c>
      <c r="B397" s="6">
        <f t="shared" si="43"/>
        <v>11.408219178082192</v>
      </c>
      <c r="C397" s="3">
        <f>IF($E$2="Male",VLOOKUP(ROUNDDOWN(B397,0),'Boys WHO lb'!A:M,$I$6,FALSE),IF($E$2="Female",VLOOKUP(ROUNDDOWN(B397,0),'Girls WHO lb'!A:M,$I$6,FALSE),0))</f>
        <v>19.180216810094997</v>
      </c>
      <c r="D397" s="3">
        <f>IF($E$2="Male",VLOOKUP(ROUNDUP(B397,0),'Boys WHO lb'!A:M,$I$6,FALSE),IF($E$2="Female",VLOOKUP(ROUNDUP(B397,0),'Girls WHO lb'!A:M,$I$6,FALSE),0))</f>
        <v>19.621141334465001</v>
      </c>
      <c r="E397" s="3">
        <f t="shared" si="44"/>
        <v>19.360210657029601</v>
      </c>
      <c r="F397" s="3">
        <f t="shared" si="45"/>
        <v>8</v>
      </c>
      <c r="G397" s="2">
        <f t="shared" si="46"/>
        <v>3</v>
      </c>
      <c r="H397" s="3">
        <f t="shared" si="47"/>
        <v>3</v>
      </c>
    </row>
    <row r="398" spans="1:8" x14ac:dyDescent="0.2">
      <c r="A398" s="6">
        <v>348</v>
      </c>
      <c r="B398" s="6">
        <f t="shared" si="43"/>
        <v>11.441095890410958</v>
      </c>
      <c r="C398" s="3">
        <f>IF($E$2="Male",VLOOKUP(ROUNDDOWN(B398,0),'Boys WHO lb'!A:M,$I$6,FALSE),IF($E$2="Female",VLOOKUP(ROUNDDOWN(B398,0),'Girls WHO lb'!A:M,$I$6,FALSE),0))</f>
        <v>19.180216810094997</v>
      </c>
      <c r="D398" s="3">
        <f>IF($E$2="Male",VLOOKUP(ROUNDUP(B398,0),'Boys WHO lb'!A:M,$I$6,FALSE),IF($E$2="Female",VLOOKUP(ROUNDUP(B398,0),'Girls WHO lb'!A:M,$I$6,FALSE),0))</f>
        <v>19.621141334465001</v>
      </c>
      <c r="E398" s="3">
        <f t="shared" si="44"/>
        <v>19.374706805776011</v>
      </c>
      <c r="F398" s="3">
        <f t="shared" si="45"/>
        <v>8</v>
      </c>
      <c r="G398" s="2">
        <f t="shared" si="46"/>
        <v>3</v>
      </c>
      <c r="H398" s="3">
        <f t="shared" si="47"/>
        <v>3</v>
      </c>
    </row>
    <row r="399" spans="1:8" x14ac:dyDescent="0.2">
      <c r="A399" s="6">
        <v>349</v>
      </c>
      <c r="B399" s="6">
        <f t="shared" si="43"/>
        <v>11.473972602739726</v>
      </c>
      <c r="C399" s="3">
        <f>IF($E$2="Male",VLOOKUP(ROUNDDOWN(B399,0),'Boys WHO lb'!A:M,$I$6,FALSE),IF($E$2="Female",VLOOKUP(ROUNDDOWN(B399,0),'Girls WHO lb'!A:M,$I$6,FALSE),0))</f>
        <v>19.180216810094997</v>
      </c>
      <c r="D399" s="3">
        <f>IF($E$2="Male",VLOOKUP(ROUNDUP(B399,0),'Boys WHO lb'!A:M,$I$6,FALSE),IF($E$2="Female",VLOOKUP(ROUNDUP(B399,0),'Girls WHO lb'!A:M,$I$6,FALSE),0))</f>
        <v>19.621141334465001</v>
      </c>
      <c r="E399" s="3">
        <f t="shared" si="44"/>
        <v>19.389202954522425</v>
      </c>
      <c r="F399" s="3">
        <f t="shared" si="45"/>
        <v>8</v>
      </c>
      <c r="G399" s="2">
        <f t="shared" si="46"/>
        <v>3</v>
      </c>
      <c r="H399" s="3">
        <f t="shared" si="47"/>
        <v>3</v>
      </c>
    </row>
    <row r="400" spans="1:8" x14ac:dyDescent="0.2">
      <c r="A400" s="6">
        <v>350</v>
      </c>
      <c r="B400" s="6">
        <f t="shared" si="43"/>
        <v>11.506849315068493</v>
      </c>
      <c r="C400" s="3">
        <f>IF($E$2="Male",VLOOKUP(ROUNDDOWN(B400,0),'Boys WHO lb'!A:M,$I$6,FALSE),IF($E$2="Female",VLOOKUP(ROUNDDOWN(B400,0),'Girls WHO lb'!A:M,$I$6,FALSE),0))</f>
        <v>19.180216810094997</v>
      </c>
      <c r="D400" s="3">
        <f>IF($E$2="Male",VLOOKUP(ROUNDUP(B400,0),'Boys WHO lb'!A:M,$I$6,FALSE),IF($E$2="Female",VLOOKUP(ROUNDUP(B400,0),'Girls WHO lb'!A:M,$I$6,FALSE),0))</f>
        <v>19.621141334465001</v>
      </c>
      <c r="E400" s="3">
        <f t="shared" si="44"/>
        <v>19.403699103268835</v>
      </c>
      <c r="F400" s="3">
        <f t="shared" si="45"/>
        <v>8</v>
      </c>
      <c r="G400" s="2">
        <f t="shared" si="46"/>
        <v>3</v>
      </c>
      <c r="H400" s="3">
        <f t="shared" si="47"/>
        <v>3</v>
      </c>
    </row>
    <row r="401" spans="1:8" x14ac:dyDescent="0.2">
      <c r="A401" s="6">
        <v>351</v>
      </c>
      <c r="B401" s="6">
        <f t="shared" si="43"/>
        <v>11.53972602739726</v>
      </c>
      <c r="C401" s="3">
        <f>IF($E$2="Male",VLOOKUP(ROUNDDOWN(B401,0),'Boys WHO lb'!A:M,$I$6,FALSE),IF($E$2="Female",VLOOKUP(ROUNDDOWN(B401,0),'Girls WHO lb'!A:M,$I$6,FALSE),0))</f>
        <v>19.180216810094997</v>
      </c>
      <c r="D401" s="3">
        <f>IF($E$2="Male",VLOOKUP(ROUNDUP(B401,0),'Boys WHO lb'!A:M,$I$6,FALSE),IF($E$2="Female",VLOOKUP(ROUNDUP(B401,0),'Girls WHO lb'!A:M,$I$6,FALSE),0))</f>
        <v>19.621141334465001</v>
      </c>
      <c r="E401" s="3">
        <f t="shared" si="44"/>
        <v>19.418195252015245</v>
      </c>
      <c r="F401" s="3">
        <f t="shared" si="45"/>
        <v>8</v>
      </c>
      <c r="G401" s="2">
        <f t="shared" si="46"/>
        <v>3</v>
      </c>
      <c r="H401" s="3">
        <f t="shared" si="47"/>
        <v>3</v>
      </c>
    </row>
    <row r="402" spans="1:8" x14ac:dyDescent="0.2">
      <c r="A402" s="6">
        <v>352</v>
      </c>
      <c r="B402" s="6">
        <f t="shared" si="43"/>
        <v>11.572602739726028</v>
      </c>
      <c r="C402" s="3">
        <f>IF($E$2="Male",VLOOKUP(ROUNDDOWN(B402,0),'Boys WHO lb'!A:M,$I$6,FALSE),IF($E$2="Female",VLOOKUP(ROUNDDOWN(B402,0),'Girls WHO lb'!A:M,$I$6,FALSE),0))</f>
        <v>19.180216810094997</v>
      </c>
      <c r="D402" s="3">
        <f>IF($E$2="Male",VLOOKUP(ROUNDUP(B402,0),'Boys WHO lb'!A:M,$I$6,FALSE),IF($E$2="Female",VLOOKUP(ROUNDUP(B402,0),'Girls WHO lb'!A:M,$I$6,FALSE),0))</f>
        <v>19.621141334465001</v>
      </c>
      <c r="E402" s="3">
        <f t="shared" si="44"/>
        <v>19.432691400761659</v>
      </c>
      <c r="F402" s="3">
        <f t="shared" si="45"/>
        <v>8</v>
      </c>
      <c r="G402" s="2">
        <f t="shared" si="46"/>
        <v>3</v>
      </c>
      <c r="H402" s="3">
        <f t="shared" si="47"/>
        <v>3</v>
      </c>
    </row>
    <row r="403" spans="1:8" x14ac:dyDescent="0.2">
      <c r="A403" s="6">
        <v>353</v>
      </c>
      <c r="B403" s="6">
        <f t="shared" si="43"/>
        <v>11.605479452054794</v>
      </c>
      <c r="C403" s="3">
        <f>IF($E$2="Male",VLOOKUP(ROUNDDOWN(B403,0),'Boys WHO lb'!A:M,$I$6,FALSE),IF($E$2="Female",VLOOKUP(ROUNDDOWN(B403,0),'Girls WHO lb'!A:M,$I$6,FALSE),0))</f>
        <v>19.180216810094997</v>
      </c>
      <c r="D403" s="3">
        <f>IF($E$2="Male",VLOOKUP(ROUNDUP(B403,0),'Boys WHO lb'!A:M,$I$6,FALSE),IF($E$2="Female",VLOOKUP(ROUNDUP(B403,0),'Girls WHO lb'!A:M,$I$6,FALSE),0))</f>
        <v>19.621141334465001</v>
      </c>
      <c r="E403" s="3">
        <f t="shared" si="44"/>
        <v>19.447187549508069</v>
      </c>
      <c r="F403" s="3">
        <f t="shared" si="45"/>
        <v>8</v>
      </c>
      <c r="G403" s="2">
        <f t="shared" si="46"/>
        <v>3</v>
      </c>
      <c r="H403" s="3">
        <f t="shared" si="47"/>
        <v>3</v>
      </c>
    </row>
    <row r="404" spans="1:8" x14ac:dyDescent="0.2">
      <c r="A404" s="6">
        <v>354</v>
      </c>
      <c r="B404" s="6">
        <f t="shared" si="43"/>
        <v>11.638356164383561</v>
      </c>
      <c r="C404" s="3">
        <f>IF($E$2="Male",VLOOKUP(ROUNDDOWN(B404,0),'Boys WHO lb'!A:M,$I$6,FALSE),IF($E$2="Female",VLOOKUP(ROUNDDOWN(B404,0),'Girls WHO lb'!A:M,$I$6,FALSE),0))</f>
        <v>19.180216810094997</v>
      </c>
      <c r="D404" s="3">
        <f>IF($E$2="Male",VLOOKUP(ROUNDUP(B404,0),'Boys WHO lb'!A:M,$I$6,FALSE),IF($E$2="Female",VLOOKUP(ROUNDUP(B404,0),'Girls WHO lb'!A:M,$I$6,FALSE),0))</f>
        <v>19.621141334465001</v>
      </c>
      <c r="E404" s="3">
        <f t="shared" si="44"/>
        <v>19.461683698254479</v>
      </c>
      <c r="F404" s="3">
        <f t="shared" si="45"/>
        <v>8</v>
      </c>
      <c r="G404" s="2">
        <f t="shared" si="46"/>
        <v>3</v>
      </c>
      <c r="H404" s="3">
        <f t="shared" si="47"/>
        <v>3</v>
      </c>
    </row>
    <row r="405" spans="1:8" x14ac:dyDescent="0.2">
      <c r="A405" s="6">
        <v>355</v>
      </c>
      <c r="B405" s="6">
        <f t="shared" si="43"/>
        <v>11.671232876712327</v>
      </c>
      <c r="C405" s="3">
        <f>IF($E$2="Male",VLOOKUP(ROUNDDOWN(B405,0),'Boys WHO lb'!A:M,$I$6,FALSE),IF($E$2="Female",VLOOKUP(ROUNDDOWN(B405,0),'Girls WHO lb'!A:M,$I$6,FALSE),0))</f>
        <v>19.180216810094997</v>
      </c>
      <c r="D405" s="3">
        <f>IF($E$2="Male",VLOOKUP(ROUNDUP(B405,0),'Boys WHO lb'!A:M,$I$6,FALSE),IF($E$2="Female",VLOOKUP(ROUNDUP(B405,0),'Girls WHO lb'!A:M,$I$6,FALSE),0))</f>
        <v>19.621141334465001</v>
      </c>
      <c r="E405" s="3">
        <f t="shared" si="44"/>
        <v>19.476179847000889</v>
      </c>
      <c r="F405" s="3">
        <f t="shared" si="45"/>
        <v>8</v>
      </c>
      <c r="G405" s="2">
        <f t="shared" si="46"/>
        <v>3</v>
      </c>
      <c r="H405" s="3">
        <f t="shared" si="47"/>
        <v>3</v>
      </c>
    </row>
    <row r="406" spans="1:8" x14ac:dyDescent="0.2">
      <c r="A406" s="6">
        <v>356</v>
      </c>
      <c r="B406" s="6">
        <f t="shared" si="43"/>
        <v>11.704109589041096</v>
      </c>
      <c r="C406" s="3">
        <f>IF($E$2="Male",VLOOKUP(ROUNDDOWN(B406,0),'Boys WHO lb'!A:M,$I$6,FALSE),IF($E$2="Female",VLOOKUP(ROUNDDOWN(B406,0),'Girls WHO lb'!A:M,$I$6,FALSE),0))</f>
        <v>19.180216810094997</v>
      </c>
      <c r="D406" s="3">
        <f>IF($E$2="Male",VLOOKUP(ROUNDUP(B406,0),'Boys WHO lb'!A:M,$I$6,FALSE),IF($E$2="Female",VLOOKUP(ROUNDUP(B406,0),'Girls WHO lb'!A:M,$I$6,FALSE),0))</f>
        <v>19.621141334465001</v>
      </c>
      <c r="E406" s="3">
        <f t="shared" si="44"/>
        <v>19.490675995747303</v>
      </c>
      <c r="F406" s="3">
        <f t="shared" si="45"/>
        <v>8</v>
      </c>
      <c r="G406" s="2">
        <f t="shared" si="46"/>
        <v>3</v>
      </c>
      <c r="H406" s="3">
        <f t="shared" si="47"/>
        <v>3</v>
      </c>
    </row>
    <row r="407" spans="1:8" x14ac:dyDescent="0.2">
      <c r="A407" s="6">
        <v>357</v>
      </c>
      <c r="B407" s="6">
        <f t="shared" si="43"/>
        <v>11.736986301369862</v>
      </c>
      <c r="C407" s="3">
        <f>IF($E$2="Male",VLOOKUP(ROUNDDOWN(B407,0),'Boys WHO lb'!A:M,$I$6,FALSE),IF($E$2="Female",VLOOKUP(ROUNDDOWN(B407,0),'Girls WHO lb'!A:M,$I$6,FALSE),0))</f>
        <v>19.180216810094997</v>
      </c>
      <c r="D407" s="3">
        <f>IF($E$2="Male",VLOOKUP(ROUNDUP(B407,0),'Boys WHO lb'!A:M,$I$6,FALSE),IF($E$2="Female",VLOOKUP(ROUNDUP(B407,0),'Girls WHO lb'!A:M,$I$6,FALSE),0))</f>
        <v>19.621141334465001</v>
      </c>
      <c r="E407" s="3">
        <f t="shared" si="44"/>
        <v>19.505172144493713</v>
      </c>
      <c r="F407" s="3">
        <f t="shared" si="45"/>
        <v>8</v>
      </c>
      <c r="G407" s="2">
        <f t="shared" si="46"/>
        <v>3</v>
      </c>
      <c r="H407" s="3">
        <f t="shared" si="47"/>
        <v>3</v>
      </c>
    </row>
    <row r="408" spans="1:8" x14ac:dyDescent="0.2">
      <c r="A408" s="6">
        <v>358</v>
      </c>
      <c r="B408" s="6">
        <f t="shared" si="43"/>
        <v>11.769863013698629</v>
      </c>
      <c r="C408" s="3">
        <f>IF($E$2="Male",VLOOKUP(ROUNDDOWN(B408,0),'Boys WHO lb'!A:M,$I$6,FALSE),IF($E$2="Female",VLOOKUP(ROUNDDOWN(B408,0),'Girls WHO lb'!A:M,$I$6,FALSE),0))</f>
        <v>19.180216810094997</v>
      </c>
      <c r="D408" s="3">
        <f>IF($E$2="Male",VLOOKUP(ROUNDUP(B408,0),'Boys WHO lb'!A:M,$I$6,FALSE),IF($E$2="Female",VLOOKUP(ROUNDUP(B408,0),'Girls WHO lb'!A:M,$I$6,FALSE),0))</f>
        <v>19.621141334465001</v>
      </c>
      <c r="E408" s="3">
        <f t="shared" si="44"/>
        <v>19.519668293240123</v>
      </c>
      <c r="F408" s="3">
        <f t="shared" si="45"/>
        <v>8</v>
      </c>
      <c r="G408" s="2">
        <f t="shared" si="46"/>
        <v>3</v>
      </c>
      <c r="H408" s="3">
        <f t="shared" si="47"/>
        <v>3</v>
      </c>
    </row>
    <row r="409" spans="1:8" x14ac:dyDescent="0.2">
      <c r="A409" s="6">
        <v>359</v>
      </c>
      <c r="B409" s="6">
        <f t="shared" si="43"/>
        <v>11.802739726027397</v>
      </c>
      <c r="C409" s="3">
        <f>IF($E$2="Male",VLOOKUP(ROUNDDOWN(B409,0),'Boys WHO lb'!A:M,$I$6,FALSE),IF($E$2="Female",VLOOKUP(ROUNDDOWN(B409,0),'Girls WHO lb'!A:M,$I$6,FALSE),0))</f>
        <v>19.180216810094997</v>
      </c>
      <c r="D409" s="3">
        <f>IF($E$2="Male",VLOOKUP(ROUNDUP(B409,0),'Boys WHO lb'!A:M,$I$6,FALSE),IF($E$2="Female",VLOOKUP(ROUNDUP(B409,0),'Girls WHO lb'!A:M,$I$6,FALSE),0))</f>
        <v>19.621141334465001</v>
      </c>
      <c r="E409" s="3">
        <f t="shared" si="44"/>
        <v>19.534164441986533</v>
      </c>
      <c r="F409" s="3">
        <f t="shared" si="45"/>
        <v>8</v>
      </c>
      <c r="G409" s="2">
        <f t="shared" si="46"/>
        <v>3</v>
      </c>
      <c r="H409" s="3">
        <f t="shared" si="47"/>
        <v>3</v>
      </c>
    </row>
    <row r="410" spans="1:8" x14ac:dyDescent="0.2">
      <c r="A410" s="6">
        <v>360</v>
      </c>
      <c r="B410" s="6">
        <f t="shared" si="43"/>
        <v>11.835616438356164</v>
      </c>
      <c r="C410" s="3">
        <f>IF($E$2="Male",VLOOKUP(ROUNDDOWN(B410,0),'Boys WHO lb'!A:M,$I$6,FALSE),IF($E$2="Female",VLOOKUP(ROUNDDOWN(B410,0),'Girls WHO lb'!A:M,$I$6,FALSE),0))</f>
        <v>19.180216810094997</v>
      </c>
      <c r="D410" s="3">
        <f>IF($E$2="Male",VLOOKUP(ROUNDUP(B410,0),'Boys WHO lb'!A:M,$I$6,FALSE),IF($E$2="Female",VLOOKUP(ROUNDUP(B410,0),'Girls WHO lb'!A:M,$I$6,FALSE),0))</f>
        <v>19.621141334465001</v>
      </c>
      <c r="E410" s="3">
        <f t="shared" si="44"/>
        <v>19.548660590732947</v>
      </c>
      <c r="F410" s="3">
        <f t="shared" si="45"/>
        <v>8</v>
      </c>
      <c r="G410" s="2">
        <f t="shared" si="46"/>
        <v>3</v>
      </c>
      <c r="H410" s="3">
        <f t="shared" si="47"/>
        <v>3</v>
      </c>
    </row>
    <row r="411" spans="1:8" x14ac:dyDescent="0.2">
      <c r="A411" s="6">
        <v>361</v>
      </c>
      <c r="B411" s="6">
        <f t="shared" si="43"/>
        <v>11.86849315068493</v>
      </c>
      <c r="C411" s="3">
        <f>IF($E$2="Male",VLOOKUP(ROUNDDOWN(B411,0),'Boys WHO lb'!A:M,$I$6,FALSE),IF($E$2="Female",VLOOKUP(ROUNDDOWN(B411,0),'Girls WHO lb'!A:M,$I$6,FALSE),0))</f>
        <v>19.180216810094997</v>
      </c>
      <c r="D411" s="3">
        <f>IF($E$2="Male",VLOOKUP(ROUNDUP(B411,0),'Boys WHO lb'!A:M,$I$6,FALSE),IF($E$2="Female",VLOOKUP(ROUNDUP(B411,0),'Girls WHO lb'!A:M,$I$6,FALSE),0))</f>
        <v>19.621141334465001</v>
      </c>
      <c r="E411" s="3">
        <f t="shared" si="44"/>
        <v>19.563156739479357</v>
      </c>
      <c r="F411" s="3">
        <f t="shared" si="45"/>
        <v>8</v>
      </c>
      <c r="G411" s="2">
        <f t="shared" si="46"/>
        <v>3</v>
      </c>
      <c r="H411" s="3">
        <f t="shared" si="47"/>
        <v>3</v>
      </c>
    </row>
    <row r="412" spans="1:8" x14ac:dyDescent="0.2">
      <c r="A412" s="6">
        <v>362</v>
      </c>
      <c r="B412" s="6">
        <f t="shared" si="43"/>
        <v>11.901369863013699</v>
      </c>
      <c r="C412" s="3">
        <f>IF($E$2="Male",VLOOKUP(ROUNDDOWN(B412,0),'Boys WHO lb'!A:M,$I$6,FALSE),IF($E$2="Female",VLOOKUP(ROUNDDOWN(B412,0),'Girls WHO lb'!A:M,$I$6,FALSE),0))</f>
        <v>19.180216810094997</v>
      </c>
      <c r="D412" s="3">
        <f>IF($E$2="Male",VLOOKUP(ROUNDUP(B412,0),'Boys WHO lb'!A:M,$I$6,FALSE),IF($E$2="Female",VLOOKUP(ROUNDUP(B412,0),'Girls WHO lb'!A:M,$I$6,FALSE),0))</f>
        <v>19.621141334465001</v>
      </c>
      <c r="E412" s="3">
        <f t="shared" si="44"/>
        <v>19.577652888225767</v>
      </c>
      <c r="F412" s="3">
        <f t="shared" si="45"/>
        <v>8</v>
      </c>
      <c r="G412" s="2">
        <f t="shared" si="46"/>
        <v>3</v>
      </c>
      <c r="H412" s="3">
        <f t="shared" si="47"/>
        <v>3</v>
      </c>
    </row>
    <row r="413" spans="1:8" x14ac:dyDescent="0.2">
      <c r="A413" s="6">
        <v>363</v>
      </c>
      <c r="B413" s="6">
        <f t="shared" si="43"/>
        <v>11.934246575342465</v>
      </c>
      <c r="C413" s="3">
        <f>IF($E$2="Male",VLOOKUP(ROUNDDOWN(B413,0),'Boys WHO lb'!A:M,$I$6,FALSE),IF($E$2="Female",VLOOKUP(ROUNDDOWN(B413,0),'Girls WHO lb'!A:M,$I$6,FALSE),0))</f>
        <v>19.180216810094997</v>
      </c>
      <c r="D413" s="3">
        <f>IF($E$2="Male",VLOOKUP(ROUNDUP(B413,0),'Boys WHO lb'!A:M,$I$6,FALSE),IF($E$2="Female",VLOOKUP(ROUNDUP(B413,0),'Girls WHO lb'!A:M,$I$6,FALSE),0))</f>
        <v>19.621141334465001</v>
      </c>
      <c r="E413" s="3">
        <f t="shared" si="44"/>
        <v>19.592149036972177</v>
      </c>
      <c r="F413" s="3">
        <f t="shared" si="45"/>
        <v>8</v>
      </c>
      <c r="G413" s="2">
        <f t="shared" si="46"/>
        <v>3</v>
      </c>
      <c r="H413" s="3">
        <f t="shared" si="47"/>
        <v>3</v>
      </c>
    </row>
    <row r="414" spans="1:8" x14ac:dyDescent="0.2">
      <c r="A414" s="6">
        <v>364</v>
      </c>
      <c r="B414" s="6">
        <f t="shared" si="43"/>
        <v>11.967123287671232</v>
      </c>
      <c r="C414" s="3">
        <f>IF($E$2="Male",VLOOKUP(ROUNDDOWN(B414,0),'Boys WHO lb'!A:M,$I$6,FALSE),IF($E$2="Female",VLOOKUP(ROUNDDOWN(B414,0),'Girls WHO lb'!A:M,$I$6,FALSE),0))</f>
        <v>19.180216810094997</v>
      </c>
      <c r="D414" s="3">
        <f>IF($E$2="Male",VLOOKUP(ROUNDUP(B414,0),'Boys WHO lb'!A:M,$I$6,FALSE),IF($E$2="Female",VLOOKUP(ROUNDUP(B414,0),'Girls WHO lb'!A:M,$I$6,FALSE),0))</f>
        <v>19.621141334465001</v>
      </c>
      <c r="E414" s="3">
        <f t="shared" si="44"/>
        <v>19.606645185718591</v>
      </c>
      <c r="F414" s="3">
        <f t="shared" si="45"/>
        <v>8</v>
      </c>
      <c r="G414" s="2">
        <f t="shared" si="46"/>
        <v>3</v>
      </c>
      <c r="H414" s="3">
        <f t="shared" si="47"/>
        <v>3</v>
      </c>
    </row>
    <row r="415" spans="1:8" x14ac:dyDescent="0.2">
      <c r="A415" s="6">
        <v>365</v>
      </c>
      <c r="B415" s="6">
        <f t="shared" si="43"/>
        <v>12</v>
      </c>
      <c r="C415" s="3">
        <f>IF($E$2="Male",VLOOKUP(ROUNDDOWN(B415,0),'Boys WHO lb'!A:M,$I$6,FALSE),IF($E$2="Female",VLOOKUP(ROUNDDOWN(B415,0),'Girls WHO lb'!A:M,$I$6,FALSE),0))</f>
        <v>19.621141334465001</v>
      </c>
      <c r="D415" s="3">
        <f>IF($E$2="Male",VLOOKUP(ROUNDUP(B415,0),'Boys WHO lb'!A:M,$I$6,FALSE),IF($E$2="Female",VLOOKUP(ROUNDUP(B415,0),'Girls WHO lb'!A:M,$I$6,FALSE),0))</f>
        <v>19.621141334465001</v>
      </c>
      <c r="E415" s="3">
        <f t="shared" si="44"/>
        <v>19.621141334465001</v>
      </c>
      <c r="F415" s="3">
        <f t="shared" si="45"/>
        <v>8</v>
      </c>
      <c r="G415" s="2">
        <f t="shared" si="46"/>
        <v>3</v>
      </c>
      <c r="H415" s="3">
        <f t="shared" si="47"/>
        <v>3</v>
      </c>
    </row>
    <row r="416" spans="1:8" x14ac:dyDescent="0.2">
      <c r="A416" s="6">
        <v>366</v>
      </c>
      <c r="B416" s="6">
        <f t="shared" si="43"/>
        <v>12.032876712328767</v>
      </c>
      <c r="C416" s="3">
        <f>IF($E$2="Male",VLOOKUP(ROUNDDOWN(B416,0),'Boys WHO lb'!A:M,$I$6,FALSE),IF($E$2="Female",VLOOKUP(ROUNDDOWN(B416,0),'Girls WHO lb'!A:M,$I$6,FALSE),0))</f>
        <v>19.621141334465001</v>
      </c>
      <c r="D416" s="3">
        <f>IF($E$2="Male",VLOOKUP(ROUNDUP(B416,0),'Boys WHO lb'!A:M,$I$6,FALSE),IF($E$2="Female",VLOOKUP(ROUNDUP(B416,0),'Girls WHO lb'!A:M,$I$6,FALSE),0))</f>
        <v>20.28252812102</v>
      </c>
      <c r="E416" s="3">
        <f t="shared" si="44"/>
        <v>19.642885557584616</v>
      </c>
      <c r="F416" s="3">
        <f t="shared" si="45"/>
        <v>7</v>
      </c>
      <c r="G416" s="2">
        <f t="shared" si="46"/>
        <v>3</v>
      </c>
      <c r="H416" s="3">
        <f t="shared" si="47"/>
        <v>3</v>
      </c>
    </row>
    <row r="417" spans="1:8" x14ac:dyDescent="0.2">
      <c r="A417" s="6">
        <v>367</v>
      </c>
      <c r="B417" s="6">
        <f t="shared" si="43"/>
        <v>12.065753424657533</v>
      </c>
      <c r="C417" s="3">
        <f>IF($E$2="Male",VLOOKUP(ROUNDDOWN(B417,0),'Boys WHO lb'!A:M,$I$6,FALSE),IF($E$2="Female",VLOOKUP(ROUNDDOWN(B417,0),'Girls WHO lb'!A:M,$I$6,FALSE),0))</f>
        <v>19.621141334465001</v>
      </c>
      <c r="D417" s="3">
        <f>IF($E$2="Male",VLOOKUP(ROUNDUP(B417,0),'Boys WHO lb'!A:M,$I$6,FALSE),IF($E$2="Female",VLOOKUP(ROUNDUP(B417,0),'Girls WHO lb'!A:M,$I$6,FALSE),0))</f>
        <v>20.28252812102</v>
      </c>
      <c r="E417" s="3">
        <f t="shared" si="44"/>
        <v>19.664629780704232</v>
      </c>
      <c r="F417" s="3">
        <f t="shared" si="45"/>
        <v>7</v>
      </c>
      <c r="G417" s="2">
        <f t="shared" si="46"/>
        <v>3</v>
      </c>
      <c r="H417" s="3">
        <f t="shared" si="47"/>
        <v>3</v>
      </c>
    </row>
    <row r="418" spans="1:8" x14ac:dyDescent="0.2">
      <c r="A418" s="6">
        <v>368</v>
      </c>
      <c r="B418" s="6">
        <f t="shared" si="43"/>
        <v>12.098630136986301</v>
      </c>
      <c r="C418" s="3">
        <f>IF($E$2="Male",VLOOKUP(ROUNDDOWN(B418,0),'Boys WHO lb'!A:M,$I$6,FALSE),IF($E$2="Female",VLOOKUP(ROUNDDOWN(B418,0),'Girls WHO lb'!A:M,$I$6,FALSE),0))</f>
        <v>19.621141334465001</v>
      </c>
      <c r="D418" s="3">
        <f>IF($E$2="Male",VLOOKUP(ROUNDUP(B418,0),'Boys WHO lb'!A:M,$I$6,FALSE),IF($E$2="Female",VLOOKUP(ROUNDUP(B418,0),'Girls WHO lb'!A:M,$I$6,FALSE),0))</f>
        <v>20.28252812102</v>
      </c>
      <c r="E418" s="3">
        <f t="shared" si="44"/>
        <v>19.68637400382385</v>
      </c>
      <c r="F418" s="3">
        <f t="shared" si="45"/>
        <v>7</v>
      </c>
      <c r="G418" s="2">
        <f t="shared" si="46"/>
        <v>3</v>
      </c>
      <c r="H418" s="3">
        <f t="shared" si="47"/>
        <v>3</v>
      </c>
    </row>
    <row r="419" spans="1:8" x14ac:dyDescent="0.2">
      <c r="A419" s="6">
        <v>369</v>
      </c>
      <c r="B419" s="6">
        <f t="shared" si="43"/>
        <v>12.131506849315068</v>
      </c>
      <c r="C419" s="3">
        <f>IF($E$2="Male",VLOOKUP(ROUNDDOWN(B419,0),'Boys WHO lb'!A:M,$I$6,FALSE),IF($E$2="Female",VLOOKUP(ROUNDDOWN(B419,0),'Girls WHO lb'!A:M,$I$6,FALSE),0))</f>
        <v>19.621141334465001</v>
      </c>
      <c r="D419" s="3">
        <f>IF($E$2="Male",VLOOKUP(ROUNDUP(B419,0),'Boys WHO lb'!A:M,$I$6,FALSE),IF($E$2="Female",VLOOKUP(ROUNDUP(B419,0),'Girls WHO lb'!A:M,$I$6,FALSE),0))</f>
        <v>20.28252812102</v>
      </c>
      <c r="E419" s="3">
        <f t="shared" si="44"/>
        <v>19.708118226943466</v>
      </c>
      <c r="F419" s="3">
        <f t="shared" si="45"/>
        <v>7</v>
      </c>
      <c r="G419" s="2">
        <f t="shared" si="46"/>
        <v>3</v>
      </c>
      <c r="H419" s="3">
        <f t="shared" si="47"/>
        <v>3</v>
      </c>
    </row>
    <row r="420" spans="1:8" x14ac:dyDescent="0.2">
      <c r="A420" s="6">
        <v>370</v>
      </c>
      <c r="B420" s="6">
        <f t="shared" si="43"/>
        <v>12.164383561643834</v>
      </c>
      <c r="C420" s="3">
        <f>IF($E$2="Male",VLOOKUP(ROUNDDOWN(B420,0),'Boys WHO lb'!A:M,$I$6,FALSE),IF($E$2="Female",VLOOKUP(ROUNDDOWN(B420,0),'Girls WHO lb'!A:M,$I$6,FALSE),0))</f>
        <v>19.621141334465001</v>
      </c>
      <c r="D420" s="3">
        <f>IF($E$2="Male",VLOOKUP(ROUNDUP(B420,0),'Boys WHO lb'!A:M,$I$6,FALSE),IF($E$2="Female",VLOOKUP(ROUNDUP(B420,0),'Girls WHO lb'!A:M,$I$6,FALSE),0))</f>
        <v>20.28252812102</v>
      </c>
      <c r="E420" s="3">
        <f t="shared" si="44"/>
        <v>19.729862450063081</v>
      </c>
      <c r="F420" s="3">
        <f t="shared" si="45"/>
        <v>7</v>
      </c>
      <c r="G420" s="2">
        <f t="shared" si="46"/>
        <v>3</v>
      </c>
      <c r="H420" s="3">
        <f t="shared" si="47"/>
        <v>3</v>
      </c>
    </row>
    <row r="421" spans="1:8" x14ac:dyDescent="0.2">
      <c r="A421" s="6">
        <v>371</v>
      </c>
      <c r="B421" s="6">
        <f t="shared" si="43"/>
        <v>12.197260273972603</v>
      </c>
      <c r="C421" s="3">
        <f>IF($E$2="Male",VLOOKUP(ROUNDDOWN(B421,0),'Boys WHO lb'!A:M,$I$6,FALSE),IF($E$2="Female",VLOOKUP(ROUNDDOWN(B421,0),'Girls WHO lb'!A:M,$I$6,FALSE),0))</f>
        <v>19.621141334465001</v>
      </c>
      <c r="D421" s="3">
        <f>IF($E$2="Male",VLOOKUP(ROUNDUP(B421,0),'Boys WHO lb'!A:M,$I$6,FALSE),IF($E$2="Female",VLOOKUP(ROUNDUP(B421,0),'Girls WHO lb'!A:M,$I$6,FALSE),0))</f>
        <v>20.28252812102</v>
      </c>
      <c r="E421" s="3">
        <f t="shared" si="44"/>
        <v>19.7516066731827</v>
      </c>
      <c r="F421" s="3">
        <f t="shared" si="45"/>
        <v>7</v>
      </c>
      <c r="G421" s="2">
        <f t="shared" si="46"/>
        <v>3</v>
      </c>
      <c r="H421" s="3">
        <f t="shared" si="47"/>
        <v>3</v>
      </c>
    </row>
    <row r="422" spans="1:8" x14ac:dyDescent="0.2">
      <c r="A422" s="6">
        <v>372</v>
      </c>
      <c r="B422" s="6">
        <f t="shared" si="43"/>
        <v>12.230136986301369</v>
      </c>
      <c r="C422" s="3">
        <f>IF($E$2="Male",VLOOKUP(ROUNDDOWN(B422,0),'Boys WHO lb'!A:M,$I$6,FALSE),IF($E$2="Female",VLOOKUP(ROUNDDOWN(B422,0),'Girls WHO lb'!A:M,$I$6,FALSE),0))</f>
        <v>19.621141334465001</v>
      </c>
      <c r="D422" s="3">
        <f>IF($E$2="Male",VLOOKUP(ROUNDUP(B422,0),'Boys WHO lb'!A:M,$I$6,FALSE),IF($E$2="Female",VLOOKUP(ROUNDUP(B422,0),'Girls WHO lb'!A:M,$I$6,FALSE),0))</f>
        <v>20.28252812102</v>
      </c>
      <c r="E422" s="3">
        <f t="shared" si="44"/>
        <v>19.773350896302315</v>
      </c>
      <c r="F422" s="3">
        <f t="shared" si="45"/>
        <v>7</v>
      </c>
      <c r="G422" s="2">
        <f t="shared" si="46"/>
        <v>3</v>
      </c>
      <c r="H422" s="3">
        <f t="shared" si="47"/>
        <v>3</v>
      </c>
    </row>
    <row r="423" spans="1:8" x14ac:dyDescent="0.2">
      <c r="A423" s="6">
        <v>373</v>
      </c>
      <c r="B423" s="6">
        <f t="shared" si="43"/>
        <v>12.263013698630136</v>
      </c>
      <c r="C423" s="3">
        <f>IF($E$2="Male",VLOOKUP(ROUNDDOWN(B423,0),'Boys WHO lb'!A:M,$I$6,FALSE),IF($E$2="Female",VLOOKUP(ROUNDDOWN(B423,0),'Girls WHO lb'!A:M,$I$6,FALSE),0))</f>
        <v>19.621141334465001</v>
      </c>
      <c r="D423" s="3">
        <f>IF($E$2="Male",VLOOKUP(ROUNDUP(B423,0),'Boys WHO lb'!A:M,$I$6,FALSE),IF($E$2="Female",VLOOKUP(ROUNDUP(B423,0),'Girls WHO lb'!A:M,$I$6,FALSE),0))</f>
        <v>20.28252812102</v>
      </c>
      <c r="E423" s="3">
        <f t="shared" si="44"/>
        <v>19.79509511942193</v>
      </c>
      <c r="F423" s="3">
        <f t="shared" si="45"/>
        <v>7</v>
      </c>
      <c r="G423" s="2">
        <f t="shared" si="46"/>
        <v>3</v>
      </c>
      <c r="H423" s="3">
        <f t="shared" si="47"/>
        <v>3</v>
      </c>
    </row>
    <row r="424" spans="1:8" x14ac:dyDescent="0.2">
      <c r="A424" s="6">
        <v>374</v>
      </c>
      <c r="B424" s="6">
        <f t="shared" si="43"/>
        <v>12.295890410958904</v>
      </c>
      <c r="C424" s="3">
        <f>IF($E$2="Male",VLOOKUP(ROUNDDOWN(B424,0),'Boys WHO lb'!A:M,$I$6,FALSE),IF($E$2="Female",VLOOKUP(ROUNDDOWN(B424,0),'Girls WHO lb'!A:M,$I$6,FALSE),0))</f>
        <v>19.621141334465001</v>
      </c>
      <c r="D424" s="3">
        <f>IF($E$2="Male",VLOOKUP(ROUNDUP(B424,0),'Boys WHO lb'!A:M,$I$6,FALSE),IF($E$2="Female",VLOOKUP(ROUNDUP(B424,0),'Girls WHO lb'!A:M,$I$6,FALSE),0))</f>
        <v>20.28252812102</v>
      </c>
      <c r="E424" s="3">
        <f t="shared" si="44"/>
        <v>19.816839342541549</v>
      </c>
      <c r="F424" s="3">
        <f t="shared" si="45"/>
        <v>7</v>
      </c>
      <c r="G424" s="2">
        <f t="shared" si="46"/>
        <v>3</v>
      </c>
      <c r="H424" s="3">
        <f t="shared" si="47"/>
        <v>3</v>
      </c>
    </row>
    <row r="425" spans="1:8" x14ac:dyDescent="0.2">
      <c r="A425" s="6">
        <v>375</v>
      </c>
      <c r="B425" s="6">
        <f t="shared" si="43"/>
        <v>12.328767123287671</v>
      </c>
      <c r="C425" s="3">
        <f>IF($E$2="Male",VLOOKUP(ROUNDDOWN(B425,0),'Boys WHO lb'!A:M,$I$6,FALSE),IF($E$2="Female",VLOOKUP(ROUNDDOWN(B425,0),'Girls WHO lb'!A:M,$I$6,FALSE),0))</f>
        <v>19.621141334465001</v>
      </c>
      <c r="D425" s="3">
        <f>IF($E$2="Male",VLOOKUP(ROUNDUP(B425,0),'Boys WHO lb'!A:M,$I$6,FALSE),IF($E$2="Female",VLOOKUP(ROUNDUP(B425,0),'Girls WHO lb'!A:M,$I$6,FALSE),0))</f>
        <v>20.28252812102</v>
      </c>
      <c r="E425" s="3">
        <f t="shared" si="44"/>
        <v>19.838583565661164</v>
      </c>
      <c r="F425" s="3">
        <f t="shared" si="45"/>
        <v>7</v>
      </c>
      <c r="G425" s="2">
        <f t="shared" si="46"/>
        <v>3</v>
      </c>
      <c r="H425" s="3">
        <f t="shared" si="47"/>
        <v>3</v>
      </c>
    </row>
    <row r="426" spans="1:8" x14ac:dyDescent="0.2">
      <c r="A426" s="6">
        <v>376</v>
      </c>
      <c r="B426" s="6">
        <f t="shared" si="43"/>
        <v>12.361643835616437</v>
      </c>
      <c r="C426" s="3">
        <f>IF($E$2="Male",VLOOKUP(ROUNDDOWN(B426,0),'Boys WHO lb'!A:M,$I$6,FALSE),IF($E$2="Female",VLOOKUP(ROUNDDOWN(B426,0),'Girls WHO lb'!A:M,$I$6,FALSE),0))</f>
        <v>19.621141334465001</v>
      </c>
      <c r="D426" s="3">
        <f>IF($E$2="Male",VLOOKUP(ROUNDUP(B426,0),'Boys WHO lb'!A:M,$I$6,FALSE),IF($E$2="Female",VLOOKUP(ROUNDUP(B426,0),'Girls WHO lb'!A:M,$I$6,FALSE),0))</f>
        <v>20.28252812102</v>
      </c>
      <c r="E426" s="3">
        <f t="shared" si="44"/>
        <v>19.860327788780783</v>
      </c>
      <c r="F426" s="3">
        <f t="shared" si="45"/>
        <v>7</v>
      </c>
      <c r="G426" s="2">
        <f t="shared" si="46"/>
        <v>3</v>
      </c>
      <c r="H426" s="3">
        <f t="shared" si="47"/>
        <v>3</v>
      </c>
    </row>
    <row r="427" spans="1:8" x14ac:dyDescent="0.2">
      <c r="A427" s="6">
        <v>377</v>
      </c>
      <c r="B427" s="6">
        <f t="shared" si="43"/>
        <v>12.394520547945206</v>
      </c>
      <c r="C427" s="3">
        <f>IF($E$2="Male",VLOOKUP(ROUNDDOWN(B427,0),'Boys WHO lb'!A:M,$I$6,FALSE),IF($E$2="Female",VLOOKUP(ROUNDDOWN(B427,0),'Girls WHO lb'!A:M,$I$6,FALSE),0))</f>
        <v>19.621141334465001</v>
      </c>
      <c r="D427" s="3">
        <f>IF($E$2="Male",VLOOKUP(ROUNDUP(B427,0),'Boys WHO lb'!A:M,$I$6,FALSE),IF($E$2="Female",VLOOKUP(ROUNDUP(B427,0),'Girls WHO lb'!A:M,$I$6,FALSE),0))</f>
        <v>20.28252812102</v>
      </c>
      <c r="E427" s="3">
        <f t="shared" si="44"/>
        <v>19.882072011900398</v>
      </c>
      <c r="F427" s="3">
        <f t="shared" si="45"/>
        <v>7</v>
      </c>
      <c r="G427" s="2">
        <f t="shared" si="46"/>
        <v>3</v>
      </c>
      <c r="H427" s="3">
        <f t="shared" si="47"/>
        <v>3</v>
      </c>
    </row>
    <row r="428" spans="1:8" x14ac:dyDescent="0.2">
      <c r="A428" s="6">
        <v>378</v>
      </c>
      <c r="B428" s="6">
        <f t="shared" si="43"/>
        <v>12.427397260273972</v>
      </c>
      <c r="C428" s="3">
        <f>IF($E$2="Male",VLOOKUP(ROUNDDOWN(B428,0),'Boys WHO lb'!A:M,$I$6,FALSE),IF($E$2="Female",VLOOKUP(ROUNDDOWN(B428,0),'Girls WHO lb'!A:M,$I$6,FALSE),0))</f>
        <v>19.621141334465001</v>
      </c>
      <c r="D428" s="3">
        <f>IF($E$2="Male",VLOOKUP(ROUNDUP(B428,0),'Boys WHO lb'!A:M,$I$6,FALSE),IF($E$2="Female",VLOOKUP(ROUNDUP(B428,0),'Girls WHO lb'!A:M,$I$6,FALSE),0))</f>
        <v>20.28252812102</v>
      </c>
      <c r="E428" s="3">
        <f t="shared" si="44"/>
        <v>19.903816235020013</v>
      </c>
      <c r="F428" s="3">
        <f t="shared" si="45"/>
        <v>7</v>
      </c>
      <c r="G428" s="2">
        <f t="shared" si="46"/>
        <v>3</v>
      </c>
      <c r="H428" s="3">
        <f t="shared" si="47"/>
        <v>3</v>
      </c>
    </row>
    <row r="429" spans="1:8" x14ac:dyDescent="0.2">
      <c r="A429" s="6">
        <v>379</v>
      </c>
      <c r="B429" s="6">
        <f t="shared" si="43"/>
        <v>12.460273972602739</v>
      </c>
      <c r="C429" s="3">
        <f>IF($E$2="Male",VLOOKUP(ROUNDDOWN(B429,0),'Boys WHO lb'!A:M,$I$6,FALSE),IF($E$2="Female",VLOOKUP(ROUNDDOWN(B429,0),'Girls WHO lb'!A:M,$I$6,FALSE),0))</f>
        <v>19.621141334465001</v>
      </c>
      <c r="D429" s="3">
        <f>IF($E$2="Male",VLOOKUP(ROUNDUP(B429,0),'Boys WHO lb'!A:M,$I$6,FALSE),IF($E$2="Female",VLOOKUP(ROUNDUP(B429,0),'Girls WHO lb'!A:M,$I$6,FALSE),0))</f>
        <v>20.28252812102</v>
      </c>
      <c r="E429" s="3">
        <f t="shared" si="44"/>
        <v>19.925560458139632</v>
      </c>
      <c r="F429" s="3">
        <f t="shared" si="45"/>
        <v>7</v>
      </c>
      <c r="G429" s="2">
        <f t="shared" si="46"/>
        <v>3</v>
      </c>
      <c r="H429" s="3">
        <f t="shared" si="47"/>
        <v>3</v>
      </c>
    </row>
    <row r="430" spans="1:8" x14ac:dyDescent="0.2">
      <c r="A430" s="6">
        <v>380</v>
      </c>
      <c r="B430" s="6">
        <f t="shared" si="43"/>
        <v>12.493150684931507</v>
      </c>
      <c r="C430" s="3">
        <f>IF($E$2="Male",VLOOKUP(ROUNDDOWN(B430,0),'Boys WHO lb'!A:M,$I$6,FALSE),IF($E$2="Female",VLOOKUP(ROUNDDOWN(B430,0),'Girls WHO lb'!A:M,$I$6,FALSE),0))</f>
        <v>19.621141334465001</v>
      </c>
      <c r="D430" s="3">
        <f>IF($E$2="Male",VLOOKUP(ROUNDUP(B430,0),'Boys WHO lb'!A:M,$I$6,FALSE),IF($E$2="Female",VLOOKUP(ROUNDUP(B430,0),'Girls WHO lb'!A:M,$I$6,FALSE),0))</f>
        <v>20.28252812102</v>
      </c>
      <c r="E430" s="3">
        <f t="shared" si="44"/>
        <v>19.947304681259247</v>
      </c>
      <c r="F430" s="3">
        <f t="shared" si="45"/>
        <v>7</v>
      </c>
      <c r="G430" s="2">
        <f t="shared" si="46"/>
        <v>3</v>
      </c>
      <c r="H430" s="3">
        <f t="shared" si="47"/>
        <v>3</v>
      </c>
    </row>
    <row r="431" spans="1:8" x14ac:dyDescent="0.2">
      <c r="A431" s="6">
        <v>381</v>
      </c>
      <c r="B431" s="6">
        <f t="shared" si="43"/>
        <v>12.526027397260274</v>
      </c>
      <c r="C431" s="3">
        <f>IF($E$2="Male",VLOOKUP(ROUNDDOWN(B431,0),'Boys WHO lb'!A:M,$I$6,FALSE),IF($E$2="Female",VLOOKUP(ROUNDDOWN(B431,0),'Girls WHO lb'!A:M,$I$6,FALSE),0))</f>
        <v>19.621141334465001</v>
      </c>
      <c r="D431" s="3">
        <f>IF($E$2="Male",VLOOKUP(ROUNDUP(B431,0),'Boys WHO lb'!A:M,$I$6,FALSE),IF($E$2="Female",VLOOKUP(ROUNDUP(B431,0),'Girls WHO lb'!A:M,$I$6,FALSE),0))</f>
        <v>20.28252812102</v>
      </c>
      <c r="E431" s="3">
        <f t="shared" si="44"/>
        <v>19.969048904378862</v>
      </c>
      <c r="F431" s="3">
        <f t="shared" si="45"/>
        <v>7</v>
      </c>
      <c r="G431" s="2">
        <f t="shared" si="46"/>
        <v>3</v>
      </c>
      <c r="H431" s="3">
        <f t="shared" si="47"/>
        <v>3</v>
      </c>
    </row>
    <row r="432" spans="1:8" x14ac:dyDescent="0.2">
      <c r="A432" s="6">
        <v>382</v>
      </c>
      <c r="B432" s="6">
        <f t="shared" si="43"/>
        <v>12.55890410958904</v>
      </c>
      <c r="C432" s="3">
        <f>IF($E$2="Male",VLOOKUP(ROUNDDOWN(B432,0),'Boys WHO lb'!A:M,$I$6,FALSE),IF($E$2="Female",VLOOKUP(ROUNDDOWN(B432,0),'Girls WHO lb'!A:M,$I$6,FALSE),0))</f>
        <v>19.621141334465001</v>
      </c>
      <c r="D432" s="3">
        <f>IF($E$2="Male",VLOOKUP(ROUNDUP(B432,0),'Boys WHO lb'!A:M,$I$6,FALSE),IF($E$2="Female",VLOOKUP(ROUNDUP(B432,0),'Girls WHO lb'!A:M,$I$6,FALSE),0))</f>
        <v>20.28252812102</v>
      </c>
      <c r="E432" s="3">
        <f t="shared" si="44"/>
        <v>19.990793127498481</v>
      </c>
      <c r="F432" s="3">
        <f t="shared" si="45"/>
        <v>7</v>
      </c>
      <c r="G432" s="2">
        <f t="shared" si="46"/>
        <v>3</v>
      </c>
      <c r="H432" s="3">
        <f t="shared" si="47"/>
        <v>3</v>
      </c>
    </row>
    <row r="433" spans="1:8" x14ac:dyDescent="0.2">
      <c r="A433" s="6">
        <v>383</v>
      </c>
      <c r="B433" s="6">
        <f t="shared" si="43"/>
        <v>12.591780821917808</v>
      </c>
      <c r="C433" s="3">
        <f>IF($E$2="Male",VLOOKUP(ROUNDDOWN(B433,0),'Boys WHO lb'!A:M,$I$6,FALSE),IF($E$2="Female",VLOOKUP(ROUNDDOWN(B433,0),'Girls WHO lb'!A:M,$I$6,FALSE),0))</f>
        <v>19.621141334465001</v>
      </c>
      <c r="D433" s="3">
        <f>IF($E$2="Male",VLOOKUP(ROUNDUP(B433,0),'Boys WHO lb'!A:M,$I$6,FALSE),IF($E$2="Female",VLOOKUP(ROUNDUP(B433,0),'Girls WHO lb'!A:M,$I$6,FALSE),0))</f>
        <v>20.28252812102</v>
      </c>
      <c r="E433" s="3">
        <f t="shared" si="44"/>
        <v>20.012537350618096</v>
      </c>
      <c r="F433" s="3">
        <f t="shared" si="45"/>
        <v>7</v>
      </c>
      <c r="G433" s="2">
        <f t="shared" si="46"/>
        <v>3</v>
      </c>
      <c r="H433" s="3">
        <f t="shared" si="47"/>
        <v>3</v>
      </c>
    </row>
    <row r="434" spans="1:8" x14ac:dyDescent="0.2">
      <c r="A434" s="6">
        <v>384</v>
      </c>
      <c r="B434" s="6">
        <f t="shared" ref="B434:B497" si="48">A434/$I$3</f>
        <v>12.624657534246575</v>
      </c>
      <c r="C434" s="3">
        <f>IF($E$2="Male",VLOOKUP(ROUNDDOWN(B434,0),'Boys WHO lb'!A:M,$I$6,FALSE),IF($E$2="Female",VLOOKUP(ROUNDDOWN(B434,0),'Girls WHO lb'!A:M,$I$6,FALSE),0))</f>
        <v>19.621141334465001</v>
      </c>
      <c r="D434" s="3">
        <f>IF($E$2="Male",VLOOKUP(ROUNDUP(B434,0),'Boys WHO lb'!A:M,$I$6,FALSE),IF($E$2="Female",VLOOKUP(ROUNDUP(B434,0),'Girls WHO lb'!A:M,$I$6,FALSE),0))</f>
        <v>20.28252812102</v>
      </c>
      <c r="E434" s="3">
        <f t="shared" ref="E434:E497" si="49">C434+(MOD(B434,1)*(D434-C434))</f>
        <v>20.034281573737712</v>
      </c>
      <c r="F434" s="3">
        <f t="shared" ref="F434:F497" si="50">IF(B434&lt;=1,12,IF(B434&lt;=3,10,IF(B434&lt;=12,8,IF(B434&lt;=36,7))))</f>
        <v>7</v>
      </c>
      <c r="G434" s="2">
        <f t="shared" si="46"/>
        <v>3</v>
      </c>
      <c r="H434" s="3">
        <f t="shared" si="47"/>
        <v>3</v>
      </c>
    </row>
    <row r="435" spans="1:8" x14ac:dyDescent="0.2">
      <c r="A435" s="6">
        <v>385</v>
      </c>
      <c r="B435" s="6">
        <f t="shared" si="48"/>
        <v>12.657534246575342</v>
      </c>
      <c r="C435" s="3">
        <f>IF($E$2="Male",VLOOKUP(ROUNDDOWN(B435,0),'Boys WHO lb'!A:M,$I$6,FALSE),IF($E$2="Female",VLOOKUP(ROUNDDOWN(B435,0),'Girls WHO lb'!A:M,$I$6,FALSE),0))</f>
        <v>19.621141334465001</v>
      </c>
      <c r="D435" s="3">
        <f>IF($E$2="Male",VLOOKUP(ROUNDUP(B435,0),'Boys WHO lb'!A:M,$I$6,FALSE),IF($E$2="Female",VLOOKUP(ROUNDUP(B435,0),'Girls WHO lb'!A:M,$I$6,FALSE),0))</f>
        <v>20.28252812102</v>
      </c>
      <c r="E435" s="3">
        <f t="shared" si="49"/>
        <v>20.05602579685733</v>
      </c>
      <c r="F435" s="3">
        <f t="shared" si="50"/>
        <v>7</v>
      </c>
      <c r="G435" s="2">
        <f t="shared" ref="G435:G498" si="51">IF(E435&lt;=8,0,IF(E435&lt;=12,1,IF(E435&lt;=16,2,IF(E435&lt;=22,3,IF(E435&lt;=27,4,IF(E435&lt;=35,5,IF(E435&lt;=50,6,"")))))))</f>
        <v>3</v>
      </c>
      <c r="H435" s="3">
        <f t="shared" ref="H435:H498" si="52">IF(E435&lt;=10,0,IF(E435&lt;=15,1,IF(E435&lt;=18,2,IF(E435&lt;=28,3,IF(E435&lt;=37,4,IF(E435&lt;=50,6,""))))))</f>
        <v>3</v>
      </c>
    </row>
    <row r="436" spans="1:8" x14ac:dyDescent="0.2">
      <c r="A436" s="6">
        <v>386</v>
      </c>
      <c r="B436" s="6">
        <f t="shared" si="48"/>
        <v>12.69041095890411</v>
      </c>
      <c r="C436" s="3">
        <f>IF($E$2="Male",VLOOKUP(ROUNDDOWN(B436,0),'Boys WHO lb'!A:M,$I$6,FALSE),IF($E$2="Female",VLOOKUP(ROUNDDOWN(B436,0),'Girls WHO lb'!A:M,$I$6,FALSE),0))</f>
        <v>19.621141334465001</v>
      </c>
      <c r="D436" s="3">
        <f>IF($E$2="Male",VLOOKUP(ROUNDUP(B436,0),'Boys WHO lb'!A:M,$I$6,FALSE),IF($E$2="Female",VLOOKUP(ROUNDUP(B436,0),'Girls WHO lb'!A:M,$I$6,FALSE),0))</f>
        <v>20.28252812102</v>
      </c>
      <c r="E436" s="3">
        <f t="shared" si="49"/>
        <v>20.077770019976946</v>
      </c>
      <c r="F436" s="3">
        <f t="shared" si="50"/>
        <v>7</v>
      </c>
      <c r="G436" s="2">
        <f t="shared" si="51"/>
        <v>3</v>
      </c>
      <c r="H436" s="3">
        <f t="shared" si="52"/>
        <v>3</v>
      </c>
    </row>
    <row r="437" spans="1:8" x14ac:dyDescent="0.2">
      <c r="A437" s="6">
        <v>387</v>
      </c>
      <c r="B437" s="6">
        <f t="shared" si="48"/>
        <v>12.723287671232876</v>
      </c>
      <c r="C437" s="3">
        <f>IF($E$2="Male",VLOOKUP(ROUNDDOWN(B437,0),'Boys WHO lb'!A:M,$I$6,FALSE),IF($E$2="Female",VLOOKUP(ROUNDDOWN(B437,0),'Girls WHO lb'!A:M,$I$6,FALSE),0))</f>
        <v>19.621141334465001</v>
      </c>
      <c r="D437" s="3">
        <f>IF($E$2="Male",VLOOKUP(ROUNDUP(B437,0),'Boys WHO lb'!A:M,$I$6,FALSE),IF($E$2="Female",VLOOKUP(ROUNDUP(B437,0),'Girls WHO lb'!A:M,$I$6,FALSE),0))</f>
        <v>20.28252812102</v>
      </c>
      <c r="E437" s="3">
        <f t="shared" si="49"/>
        <v>20.099514243096561</v>
      </c>
      <c r="F437" s="3">
        <f t="shared" si="50"/>
        <v>7</v>
      </c>
      <c r="G437" s="2">
        <f t="shared" si="51"/>
        <v>3</v>
      </c>
      <c r="H437" s="3">
        <f t="shared" si="52"/>
        <v>3</v>
      </c>
    </row>
    <row r="438" spans="1:8" x14ac:dyDescent="0.2">
      <c r="A438" s="6">
        <v>388</v>
      </c>
      <c r="B438" s="6">
        <f t="shared" si="48"/>
        <v>12.756164383561643</v>
      </c>
      <c r="C438" s="3">
        <f>IF($E$2="Male",VLOOKUP(ROUNDDOWN(B438,0),'Boys WHO lb'!A:M,$I$6,FALSE),IF($E$2="Female",VLOOKUP(ROUNDDOWN(B438,0),'Girls WHO lb'!A:M,$I$6,FALSE),0))</f>
        <v>19.621141334465001</v>
      </c>
      <c r="D438" s="3">
        <f>IF($E$2="Male",VLOOKUP(ROUNDUP(B438,0),'Boys WHO lb'!A:M,$I$6,FALSE),IF($E$2="Female",VLOOKUP(ROUNDUP(B438,0),'Girls WHO lb'!A:M,$I$6,FALSE),0))</f>
        <v>20.28252812102</v>
      </c>
      <c r="E438" s="3">
        <f t="shared" si="49"/>
        <v>20.12125846621618</v>
      </c>
      <c r="F438" s="3">
        <f t="shared" si="50"/>
        <v>7</v>
      </c>
      <c r="G438" s="2">
        <f t="shared" si="51"/>
        <v>3</v>
      </c>
      <c r="H438" s="3">
        <f t="shared" si="52"/>
        <v>3</v>
      </c>
    </row>
    <row r="439" spans="1:8" x14ac:dyDescent="0.2">
      <c r="A439" s="6">
        <v>389</v>
      </c>
      <c r="B439" s="6">
        <f t="shared" si="48"/>
        <v>12.789041095890411</v>
      </c>
      <c r="C439" s="3">
        <f>IF($E$2="Male",VLOOKUP(ROUNDDOWN(B439,0),'Boys WHO lb'!A:M,$I$6,FALSE),IF($E$2="Female",VLOOKUP(ROUNDDOWN(B439,0),'Girls WHO lb'!A:M,$I$6,FALSE),0))</f>
        <v>19.621141334465001</v>
      </c>
      <c r="D439" s="3">
        <f>IF($E$2="Male",VLOOKUP(ROUNDUP(B439,0),'Boys WHO lb'!A:M,$I$6,FALSE),IF($E$2="Female",VLOOKUP(ROUNDUP(B439,0),'Girls WHO lb'!A:M,$I$6,FALSE),0))</f>
        <v>20.28252812102</v>
      </c>
      <c r="E439" s="3">
        <f t="shared" si="49"/>
        <v>20.143002689335795</v>
      </c>
      <c r="F439" s="3">
        <f t="shared" si="50"/>
        <v>7</v>
      </c>
      <c r="G439" s="2">
        <f t="shared" si="51"/>
        <v>3</v>
      </c>
      <c r="H439" s="3">
        <f t="shared" si="52"/>
        <v>3</v>
      </c>
    </row>
    <row r="440" spans="1:8" x14ac:dyDescent="0.2">
      <c r="A440" s="6">
        <v>390</v>
      </c>
      <c r="B440" s="6">
        <f t="shared" si="48"/>
        <v>12.821917808219178</v>
      </c>
      <c r="C440" s="3">
        <f>IF($E$2="Male",VLOOKUP(ROUNDDOWN(B440,0),'Boys WHO lb'!A:M,$I$6,FALSE),IF($E$2="Female",VLOOKUP(ROUNDDOWN(B440,0),'Girls WHO lb'!A:M,$I$6,FALSE),0))</f>
        <v>19.621141334465001</v>
      </c>
      <c r="D440" s="3">
        <f>IF($E$2="Male",VLOOKUP(ROUNDUP(B440,0),'Boys WHO lb'!A:M,$I$6,FALSE),IF($E$2="Female",VLOOKUP(ROUNDUP(B440,0),'Girls WHO lb'!A:M,$I$6,FALSE),0))</f>
        <v>20.28252812102</v>
      </c>
      <c r="E440" s="3">
        <f t="shared" si="49"/>
        <v>20.16474691245541</v>
      </c>
      <c r="F440" s="3">
        <f t="shared" si="50"/>
        <v>7</v>
      </c>
      <c r="G440" s="2">
        <f t="shared" si="51"/>
        <v>3</v>
      </c>
      <c r="H440" s="3">
        <f t="shared" si="52"/>
        <v>3</v>
      </c>
    </row>
    <row r="441" spans="1:8" x14ac:dyDescent="0.2">
      <c r="A441" s="6">
        <v>391</v>
      </c>
      <c r="B441" s="6">
        <f t="shared" si="48"/>
        <v>12.854794520547944</v>
      </c>
      <c r="C441" s="3">
        <f>IF($E$2="Male",VLOOKUP(ROUNDDOWN(B441,0),'Boys WHO lb'!A:M,$I$6,FALSE),IF($E$2="Female",VLOOKUP(ROUNDDOWN(B441,0),'Girls WHO lb'!A:M,$I$6,FALSE),0))</f>
        <v>19.621141334465001</v>
      </c>
      <c r="D441" s="3">
        <f>IF($E$2="Male",VLOOKUP(ROUNDUP(B441,0),'Boys WHO lb'!A:M,$I$6,FALSE),IF($E$2="Female",VLOOKUP(ROUNDUP(B441,0),'Girls WHO lb'!A:M,$I$6,FALSE),0))</f>
        <v>20.28252812102</v>
      </c>
      <c r="E441" s="3">
        <f t="shared" si="49"/>
        <v>20.186491135575029</v>
      </c>
      <c r="F441" s="3">
        <f t="shared" si="50"/>
        <v>7</v>
      </c>
      <c r="G441" s="2">
        <f t="shared" si="51"/>
        <v>3</v>
      </c>
      <c r="H441" s="3">
        <f t="shared" si="52"/>
        <v>3</v>
      </c>
    </row>
    <row r="442" spans="1:8" x14ac:dyDescent="0.2">
      <c r="A442" s="6">
        <v>392</v>
      </c>
      <c r="B442" s="6">
        <f t="shared" si="48"/>
        <v>12.887671232876713</v>
      </c>
      <c r="C442" s="3">
        <f>IF($E$2="Male",VLOOKUP(ROUNDDOWN(B442,0),'Boys WHO lb'!A:M,$I$6,FALSE),IF($E$2="Female",VLOOKUP(ROUNDDOWN(B442,0),'Girls WHO lb'!A:M,$I$6,FALSE),0))</f>
        <v>19.621141334465001</v>
      </c>
      <c r="D442" s="3">
        <f>IF($E$2="Male",VLOOKUP(ROUNDUP(B442,0),'Boys WHO lb'!A:M,$I$6,FALSE),IF($E$2="Female",VLOOKUP(ROUNDUP(B442,0),'Girls WHO lb'!A:M,$I$6,FALSE),0))</f>
        <v>20.28252812102</v>
      </c>
      <c r="E442" s="3">
        <f t="shared" si="49"/>
        <v>20.208235358694644</v>
      </c>
      <c r="F442" s="3">
        <f t="shared" si="50"/>
        <v>7</v>
      </c>
      <c r="G442" s="2">
        <f t="shared" si="51"/>
        <v>3</v>
      </c>
      <c r="H442" s="3">
        <f t="shared" si="52"/>
        <v>3</v>
      </c>
    </row>
    <row r="443" spans="1:8" x14ac:dyDescent="0.2">
      <c r="A443" s="6">
        <v>393</v>
      </c>
      <c r="B443" s="6">
        <f t="shared" si="48"/>
        <v>12.920547945205479</v>
      </c>
      <c r="C443" s="3">
        <f>IF($E$2="Male",VLOOKUP(ROUNDDOWN(B443,0),'Boys WHO lb'!A:M,$I$6,FALSE),IF($E$2="Female",VLOOKUP(ROUNDDOWN(B443,0),'Girls WHO lb'!A:M,$I$6,FALSE),0))</f>
        <v>19.621141334465001</v>
      </c>
      <c r="D443" s="3">
        <f>IF($E$2="Male",VLOOKUP(ROUNDUP(B443,0),'Boys WHO lb'!A:M,$I$6,FALSE),IF($E$2="Female",VLOOKUP(ROUNDUP(B443,0),'Girls WHO lb'!A:M,$I$6,FALSE),0))</f>
        <v>20.28252812102</v>
      </c>
      <c r="E443" s="3">
        <f t="shared" si="49"/>
        <v>20.229979581814259</v>
      </c>
      <c r="F443" s="3">
        <f t="shared" si="50"/>
        <v>7</v>
      </c>
      <c r="G443" s="2">
        <f t="shared" si="51"/>
        <v>3</v>
      </c>
      <c r="H443" s="3">
        <f t="shared" si="52"/>
        <v>3</v>
      </c>
    </row>
    <row r="444" spans="1:8" x14ac:dyDescent="0.2">
      <c r="A444" s="6">
        <v>394</v>
      </c>
      <c r="B444" s="6">
        <f t="shared" si="48"/>
        <v>12.953424657534246</v>
      </c>
      <c r="C444" s="3">
        <f>IF($E$2="Male",VLOOKUP(ROUNDDOWN(B444,0),'Boys WHO lb'!A:M,$I$6,FALSE),IF($E$2="Female",VLOOKUP(ROUNDDOWN(B444,0),'Girls WHO lb'!A:M,$I$6,FALSE),0))</f>
        <v>19.621141334465001</v>
      </c>
      <c r="D444" s="3">
        <f>IF($E$2="Male",VLOOKUP(ROUNDUP(B444,0),'Boys WHO lb'!A:M,$I$6,FALSE),IF($E$2="Female",VLOOKUP(ROUNDUP(B444,0),'Girls WHO lb'!A:M,$I$6,FALSE),0))</f>
        <v>20.28252812102</v>
      </c>
      <c r="E444" s="3">
        <f t="shared" si="49"/>
        <v>20.251723804933878</v>
      </c>
      <c r="F444" s="3">
        <f t="shared" si="50"/>
        <v>7</v>
      </c>
      <c r="G444" s="2">
        <f t="shared" si="51"/>
        <v>3</v>
      </c>
      <c r="H444" s="3">
        <f t="shared" si="52"/>
        <v>3</v>
      </c>
    </row>
    <row r="445" spans="1:8" x14ac:dyDescent="0.2">
      <c r="A445" s="6">
        <v>395</v>
      </c>
      <c r="B445" s="6">
        <f t="shared" si="48"/>
        <v>12.986301369863012</v>
      </c>
      <c r="C445" s="3">
        <f>IF($E$2="Male",VLOOKUP(ROUNDDOWN(B445,0),'Boys WHO lb'!A:M,$I$6,FALSE),IF($E$2="Female",VLOOKUP(ROUNDDOWN(B445,0),'Girls WHO lb'!A:M,$I$6,FALSE),0))</f>
        <v>19.621141334465001</v>
      </c>
      <c r="D445" s="3">
        <f>IF($E$2="Male",VLOOKUP(ROUNDUP(B445,0),'Boys WHO lb'!A:M,$I$6,FALSE),IF($E$2="Female",VLOOKUP(ROUNDUP(B445,0),'Girls WHO lb'!A:M,$I$6,FALSE),0))</f>
        <v>20.28252812102</v>
      </c>
      <c r="E445" s="3">
        <f t="shared" si="49"/>
        <v>20.273468028053493</v>
      </c>
      <c r="F445" s="3">
        <f t="shared" si="50"/>
        <v>7</v>
      </c>
      <c r="G445" s="2">
        <f t="shared" si="51"/>
        <v>3</v>
      </c>
      <c r="H445" s="3">
        <f t="shared" si="52"/>
        <v>3</v>
      </c>
    </row>
    <row r="446" spans="1:8" x14ac:dyDescent="0.2">
      <c r="A446" s="6">
        <v>396</v>
      </c>
      <c r="B446" s="6">
        <f t="shared" si="48"/>
        <v>13.019178082191781</v>
      </c>
      <c r="C446" s="3">
        <f>IF($E$2="Male",VLOOKUP(ROUNDDOWN(B446,0),'Boys WHO lb'!A:M,$I$6,FALSE),IF($E$2="Female",VLOOKUP(ROUNDDOWN(B446,0),'Girls WHO lb'!A:M,$I$6,FALSE),0))</f>
        <v>20.28252812102</v>
      </c>
      <c r="D446" s="3">
        <f>IF($E$2="Male",VLOOKUP(ROUNDUP(B446,0),'Boys WHO lb'!A:M,$I$6,FALSE),IF($E$2="Female",VLOOKUP(ROUNDUP(B446,0),'Girls WHO lb'!A:M,$I$6,FALSE),0))</f>
        <v>20.723452645390001</v>
      </c>
      <c r="E446" s="3">
        <f t="shared" si="49"/>
        <v>20.290984207788739</v>
      </c>
      <c r="F446" s="3">
        <f t="shared" si="50"/>
        <v>7</v>
      </c>
      <c r="G446" s="2">
        <f t="shared" si="51"/>
        <v>3</v>
      </c>
      <c r="H446" s="3">
        <f t="shared" si="52"/>
        <v>3</v>
      </c>
    </row>
    <row r="447" spans="1:8" x14ac:dyDescent="0.2">
      <c r="A447" s="6">
        <v>397</v>
      </c>
      <c r="B447" s="6">
        <f t="shared" si="48"/>
        <v>13.052054794520547</v>
      </c>
      <c r="C447" s="3">
        <f>IF($E$2="Male",VLOOKUP(ROUNDDOWN(B447,0),'Boys WHO lb'!A:M,$I$6,FALSE),IF($E$2="Female",VLOOKUP(ROUNDDOWN(B447,0),'Girls WHO lb'!A:M,$I$6,FALSE),0))</f>
        <v>20.28252812102</v>
      </c>
      <c r="D447" s="3">
        <f>IF($E$2="Male",VLOOKUP(ROUNDUP(B447,0),'Boys WHO lb'!A:M,$I$6,FALSE),IF($E$2="Female",VLOOKUP(ROUNDUP(B447,0),'Girls WHO lb'!A:M,$I$6,FALSE),0))</f>
        <v>20.723452645390001</v>
      </c>
      <c r="E447" s="3">
        <f t="shared" si="49"/>
        <v>20.305480356535149</v>
      </c>
      <c r="F447" s="3">
        <f t="shared" si="50"/>
        <v>7</v>
      </c>
      <c r="G447" s="2">
        <f t="shared" si="51"/>
        <v>3</v>
      </c>
      <c r="H447" s="3">
        <f t="shared" si="52"/>
        <v>3</v>
      </c>
    </row>
    <row r="448" spans="1:8" x14ac:dyDescent="0.2">
      <c r="A448" s="6">
        <v>398</v>
      </c>
      <c r="B448" s="6">
        <f t="shared" si="48"/>
        <v>13.084931506849314</v>
      </c>
      <c r="C448" s="3">
        <f>IF($E$2="Male",VLOOKUP(ROUNDDOWN(B448,0),'Boys WHO lb'!A:M,$I$6,FALSE),IF($E$2="Female",VLOOKUP(ROUNDDOWN(B448,0),'Girls WHO lb'!A:M,$I$6,FALSE),0))</f>
        <v>20.28252812102</v>
      </c>
      <c r="D448" s="3">
        <f>IF($E$2="Male",VLOOKUP(ROUNDUP(B448,0),'Boys WHO lb'!A:M,$I$6,FALSE),IF($E$2="Female",VLOOKUP(ROUNDUP(B448,0),'Girls WHO lb'!A:M,$I$6,FALSE),0))</f>
        <v>20.723452645390001</v>
      </c>
      <c r="E448" s="3">
        <f t="shared" si="49"/>
        <v>20.319976505281563</v>
      </c>
      <c r="F448" s="3">
        <f t="shared" si="50"/>
        <v>7</v>
      </c>
      <c r="G448" s="2">
        <f t="shared" si="51"/>
        <v>3</v>
      </c>
      <c r="H448" s="3">
        <f t="shared" si="52"/>
        <v>3</v>
      </c>
    </row>
    <row r="449" spans="1:8" x14ac:dyDescent="0.2">
      <c r="A449" s="6">
        <v>399</v>
      </c>
      <c r="B449" s="6">
        <f t="shared" si="48"/>
        <v>13.117808219178082</v>
      </c>
      <c r="C449" s="3">
        <f>IF($E$2="Male",VLOOKUP(ROUNDDOWN(B449,0),'Boys WHO lb'!A:M,$I$6,FALSE),IF($E$2="Female",VLOOKUP(ROUNDDOWN(B449,0),'Girls WHO lb'!A:M,$I$6,FALSE),0))</f>
        <v>20.28252812102</v>
      </c>
      <c r="D449" s="3">
        <f>IF($E$2="Male",VLOOKUP(ROUNDUP(B449,0),'Boys WHO lb'!A:M,$I$6,FALSE),IF($E$2="Female",VLOOKUP(ROUNDUP(B449,0),'Girls WHO lb'!A:M,$I$6,FALSE),0))</f>
        <v>20.723452645390001</v>
      </c>
      <c r="E449" s="3">
        <f t="shared" si="49"/>
        <v>20.334472654027973</v>
      </c>
      <c r="F449" s="3">
        <f t="shared" si="50"/>
        <v>7</v>
      </c>
      <c r="G449" s="2">
        <f t="shared" si="51"/>
        <v>3</v>
      </c>
      <c r="H449" s="3">
        <f t="shared" si="52"/>
        <v>3</v>
      </c>
    </row>
    <row r="450" spans="1:8" x14ac:dyDescent="0.2">
      <c r="A450" s="6">
        <v>400</v>
      </c>
      <c r="B450" s="6">
        <f t="shared" si="48"/>
        <v>13.150684931506849</v>
      </c>
      <c r="C450" s="3">
        <f>IF($E$2="Male",VLOOKUP(ROUNDDOWN(B450,0),'Boys WHO lb'!A:M,$I$6,FALSE),IF($E$2="Female",VLOOKUP(ROUNDDOWN(B450,0),'Girls WHO lb'!A:M,$I$6,FALSE),0))</f>
        <v>20.28252812102</v>
      </c>
      <c r="D450" s="3">
        <f>IF($E$2="Male",VLOOKUP(ROUNDUP(B450,0),'Boys WHO lb'!A:M,$I$6,FALSE),IF($E$2="Female",VLOOKUP(ROUNDUP(B450,0),'Girls WHO lb'!A:M,$I$6,FALSE),0))</f>
        <v>20.723452645390001</v>
      </c>
      <c r="E450" s="3">
        <f t="shared" si="49"/>
        <v>20.348968802774383</v>
      </c>
      <c r="F450" s="3">
        <f t="shared" si="50"/>
        <v>7</v>
      </c>
      <c r="G450" s="2">
        <f t="shared" si="51"/>
        <v>3</v>
      </c>
      <c r="H450" s="3">
        <f t="shared" si="52"/>
        <v>3</v>
      </c>
    </row>
    <row r="451" spans="1:8" x14ac:dyDescent="0.2">
      <c r="A451" s="6">
        <v>401</v>
      </c>
      <c r="B451" s="6">
        <f t="shared" si="48"/>
        <v>13.183561643835615</v>
      </c>
      <c r="C451" s="3">
        <f>IF($E$2="Male",VLOOKUP(ROUNDDOWN(B451,0),'Boys WHO lb'!A:M,$I$6,FALSE),IF($E$2="Female",VLOOKUP(ROUNDDOWN(B451,0),'Girls WHO lb'!A:M,$I$6,FALSE),0))</f>
        <v>20.28252812102</v>
      </c>
      <c r="D451" s="3">
        <f>IF($E$2="Male",VLOOKUP(ROUNDUP(B451,0),'Boys WHO lb'!A:M,$I$6,FALSE),IF($E$2="Female",VLOOKUP(ROUNDUP(B451,0),'Girls WHO lb'!A:M,$I$6,FALSE),0))</f>
        <v>20.723452645390001</v>
      </c>
      <c r="E451" s="3">
        <f t="shared" si="49"/>
        <v>20.363464951520793</v>
      </c>
      <c r="F451" s="3">
        <f t="shared" si="50"/>
        <v>7</v>
      </c>
      <c r="G451" s="2">
        <f t="shared" si="51"/>
        <v>3</v>
      </c>
      <c r="H451" s="3">
        <f t="shared" si="52"/>
        <v>3</v>
      </c>
    </row>
    <row r="452" spans="1:8" x14ac:dyDescent="0.2">
      <c r="A452" s="6">
        <v>402</v>
      </c>
      <c r="B452" s="6">
        <f t="shared" si="48"/>
        <v>13.216438356164383</v>
      </c>
      <c r="C452" s="3">
        <f>IF($E$2="Male",VLOOKUP(ROUNDDOWN(B452,0),'Boys WHO lb'!A:M,$I$6,FALSE),IF($E$2="Female",VLOOKUP(ROUNDDOWN(B452,0),'Girls WHO lb'!A:M,$I$6,FALSE),0))</f>
        <v>20.28252812102</v>
      </c>
      <c r="D452" s="3">
        <f>IF($E$2="Male",VLOOKUP(ROUNDUP(B452,0),'Boys WHO lb'!A:M,$I$6,FALSE),IF($E$2="Female",VLOOKUP(ROUNDUP(B452,0),'Girls WHO lb'!A:M,$I$6,FALSE),0))</f>
        <v>20.723452645390001</v>
      </c>
      <c r="E452" s="3">
        <f t="shared" si="49"/>
        <v>20.377961100267207</v>
      </c>
      <c r="F452" s="3">
        <f t="shared" si="50"/>
        <v>7</v>
      </c>
      <c r="G452" s="2">
        <f t="shared" si="51"/>
        <v>3</v>
      </c>
      <c r="H452" s="3">
        <f t="shared" si="52"/>
        <v>3</v>
      </c>
    </row>
    <row r="453" spans="1:8" x14ac:dyDescent="0.2">
      <c r="A453" s="6">
        <v>403</v>
      </c>
      <c r="B453" s="6">
        <f t="shared" si="48"/>
        <v>13.24931506849315</v>
      </c>
      <c r="C453" s="3">
        <f>IF($E$2="Male",VLOOKUP(ROUNDDOWN(B453,0),'Boys WHO lb'!A:M,$I$6,FALSE),IF($E$2="Female",VLOOKUP(ROUNDDOWN(B453,0),'Girls WHO lb'!A:M,$I$6,FALSE),0))</f>
        <v>20.28252812102</v>
      </c>
      <c r="D453" s="3">
        <f>IF($E$2="Male",VLOOKUP(ROUNDUP(B453,0),'Boys WHO lb'!A:M,$I$6,FALSE),IF($E$2="Female",VLOOKUP(ROUNDUP(B453,0),'Girls WHO lb'!A:M,$I$6,FALSE),0))</f>
        <v>20.723452645390001</v>
      </c>
      <c r="E453" s="3">
        <f t="shared" si="49"/>
        <v>20.392457249013617</v>
      </c>
      <c r="F453" s="3">
        <f t="shared" si="50"/>
        <v>7</v>
      </c>
      <c r="G453" s="2">
        <f t="shared" si="51"/>
        <v>3</v>
      </c>
      <c r="H453" s="3">
        <f t="shared" si="52"/>
        <v>3</v>
      </c>
    </row>
    <row r="454" spans="1:8" x14ac:dyDescent="0.2">
      <c r="A454" s="6">
        <v>404</v>
      </c>
      <c r="B454" s="6">
        <f t="shared" si="48"/>
        <v>13.282191780821917</v>
      </c>
      <c r="C454" s="3">
        <f>IF($E$2="Male",VLOOKUP(ROUNDDOWN(B454,0),'Boys WHO lb'!A:M,$I$6,FALSE),IF($E$2="Female",VLOOKUP(ROUNDDOWN(B454,0),'Girls WHO lb'!A:M,$I$6,FALSE),0))</f>
        <v>20.28252812102</v>
      </c>
      <c r="D454" s="3">
        <f>IF($E$2="Male",VLOOKUP(ROUNDUP(B454,0),'Boys WHO lb'!A:M,$I$6,FALSE),IF($E$2="Female",VLOOKUP(ROUNDUP(B454,0),'Girls WHO lb'!A:M,$I$6,FALSE),0))</f>
        <v>20.723452645390001</v>
      </c>
      <c r="E454" s="3">
        <f t="shared" si="49"/>
        <v>20.406953397760027</v>
      </c>
      <c r="F454" s="3">
        <f t="shared" si="50"/>
        <v>7</v>
      </c>
      <c r="G454" s="2">
        <f t="shared" si="51"/>
        <v>3</v>
      </c>
      <c r="H454" s="3">
        <f t="shared" si="52"/>
        <v>3</v>
      </c>
    </row>
    <row r="455" spans="1:8" x14ac:dyDescent="0.2">
      <c r="A455" s="6">
        <v>405</v>
      </c>
      <c r="B455" s="6">
        <f t="shared" si="48"/>
        <v>13.315068493150685</v>
      </c>
      <c r="C455" s="3">
        <f>IF($E$2="Male",VLOOKUP(ROUNDDOWN(B455,0),'Boys WHO lb'!A:M,$I$6,FALSE),IF($E$2="Female",VLOOKUP(ROUNDDOWN(B455,0),'Girls WHO lb'!A:M,$I$6,FALSE),0))</f>
        <v>20.28252812102</v>
      </c>
      <c r="D455" s="3">
        <f>IF($E$2="Male",VLOOKUP(ROUNDUP(B455,0),'Boys WHO lb'!A:M,$I$6,FALSE),IF($E$2="Female",VLOOKUP(ROUNDUP(B455,0),'Girls WHO lb'!A:M,$I$6,FALSE),0))</f>
        <v>20.723452645390001</v>
      </c>
      <c r="E455" s="3">
        <f t="shared" si="49"/>
        <v>20.421449546506437</v>
      </c>
      <c r="F455" s="3">
        <f t="shared" si="50"/>
        <v>7</v>
      </c>
      <c r="G455" s="2">
        <f t="shared" si="51"/>
        <v>3</v>
      </c>
      <c r="H455" s="3">
        <f t="shared" si="52"/>
        <v>3</v>
      </c>
    </row>
    <row r="456" spans="1:8" x14ac:dyDescent="0.2">
      <c r="A456" s="6">
        <v>406</v>
      </c>
      <c r="B456" s="6">
        <f t="shared" si="48"/>
        <v>13.347945205479451</v>
      </c>
      <c r="C456" s="3">
        <f>IF($E$2="Male",VLOOKUP(ROUNDDOWN(B456,0),'Boys WHO lb'!A:M,$I$6,FALSE),IF($E$2="Female",VLOOKUP(ROUNDDOWN(B456,0),'Girls WHO lb'!A:M,$I$6,FALSE),0))</f>
        <v>20.28252812102</v>
      </c>
      <c r="D456" s="3">
        <f>IF($E$2="Male",VLOOKUP(ROUNDUP(B456,0),'Boys WHO lb'!A:M,$I$6,FALSE),IF($E$2="Female",VLOOKUP(ROUNDUP(B456,0),'Girls WHO lb'!A:M,$I$6,FALSE),0))</f>
        <v>20.723452645390001</v>
      </c>
      <c r="E456" s="3">
        <f t="shared" si="49"/>
        <v>20.435945695252851</v>
      </c>
      <c r="F456" s="3">
        <f t="shared" si="50"/>
        <v>7</v>
      </c>
      <c r="G456" s="2">
        <f t="shared" si="51"/>
        <v>3</v>
      </c>
      <c r="H456" s="3">
        <f t="shared" si="52"/>
        <v>3</v>
      </c>
    </row>
    <row r="457" spans="1:8" x14ac:dyDescent="0.2">
      <c r="A457" s="6">
        <v>407</v>
      </c>
      <c r="B457" s="6">
        <f t="shared" si="48"/>
        <v>13.380821917808218</v>
      </c>
      <c r="C457" s="3">
        <f>IF($E$2="Male",VLOOKUP(ROUNDDOWN(B457,0),'Boys WHO lb'!A:M,$I$6,FALSE),IF($E$2="Female",VLOOKUP(ROUNDDOWN(B457,0),'Girls WHO lb'!A:M,$I$6,FALSE),0))</f>
        <v>20.28252812102</v>
      </c>
      <c r="D457" s="3">
        <f>IF($E$2="Male",VLOOKUP(ROUNDUP(B457,0),'Boys WHO lb'!A:M,$I$6,FALSE),IF($E$2="Female",VLOOKUP(ROUNDUP(B457,0),'Girls WHO lb'!A:M,$I$6,FALSE),0))</f>
        <v>20.723452645390001</v>
      </c>
      <c r="E457" s="3">
        <f t="shared" si="49"/>
        <v>20.450441843999261</v>
      </c>
      <c r="F457" s="3">
        <f t="shared" si="50"/>
        <v>7</v>
      </c>
      <c r="G457" s="2">
        <f t="shared" si="51"/>
        <v>3</v>
      </c>
      <c r="H457" s="3">
        <f t="shared" si="52"/>
        <v>3</v>
      </c>
    </row>
    <row r="458" spans="1:8" x14ac:dyDescent="0.2">
      <c r="A458" s="6">
        <v>408</v>
      </c>
      <c r="B458" s="6">
        <f t="shared" si="48"/>
        <v>13.413698630136986</v>
      </c>
      <c r="C458" s="3">
        <f>IF($E$2="Male",VLOOKUP(ROUNDDOWN(B458,0),'Boys WHO lb'!A:M,$I$6,FALSE),IF($E$2="Female",VLOOKUP(ROUNDDOWN(B458,0),'Girls WHO lb'!A:M,$I$6,FALSE),0))</f>
        <v>20.28252812102</v>
      </c>
      <c r="D458" s="3">
        <f>IF($E$2="Male",VLOOKUP(ROUNDUP(B458,0),'Boys WHO lb'!A:M,$I$6,FALSE),IF($E$2="Female",VLOOKUP(ROUNDUP(B458,0),'Girls WHO lb'!A:M,$I$6,FALSE),0))</f>
        <v>20.723452645390001</v>
      </c>
      <c r="E458" s="3">
        <f t="shared" si="49"/>
        <v>20.464937992745671</v>
      </c>
      <c r="F458" s="3">
        <f t="shared" si="50"/>
        <v>7</v>
      </c>
      <c r="G458" s="2">
        <f t="shared" si="51"/>
        <v>3</v>
      </c>
      <c r="H458" s="3">
        <f t="shared" si="52"/>
        <v>3</v>
      </c>
    </row>
    <row r="459" spans="1:8" x14ac:dyDescent="0.2">
      <c r="A459" s="6">
        <v>409</v>
      </c>
      <c r="B459" s="6">
        <f t="shared" si="48"/>
        <v>13.446575342465753</v>
      </c>
      <c r="C459" s="3">
        <f>IF($E$2="Male",VLOOKUP(ROUNDDOWN(B459,0),'Boys WHO lb'!A:M,$I$6,FALSE),IF($E$2="Female",VLOOKUP(ROUNDDOWN(B459,0),'Girls WHO lb'!A:M,$I$6,FALSE),0))</f>
        <v>20.28252812102</v>
      </c>
      <c r="D459" s="3">
        <f>IF($E$2="Male",VLOOKUP(ROUNDUP(B459,0),'Boys WHO lb'!A:M,$I$6,FALSE),IF($E$2="Female",VLOOKUP(ROUNDUP(B459,0),'Girls WHO lb'!A:M,$I$6,FALSE),0))</f>
        <v>20.723452645390001</v>
      </c>
      <c r="E459" s="3">
        <f t="shared" si="49"/>
        <v>20.479434141492082</v>
      </c>
      <c r="F459" s="3">
        <f t="shared" si="50"/>
        <v>7</v>
      </c>
      <c r="G459" s="2">
        <f t="shared" si="51"/>
        <v>3</v>
      </c>
      <c r="H459" s="3">
        <f t="shared" si="52"/>
        <v>3</v>
      </c>
    </row>
    <row r="460" spans="1:8" x14ac:dyDescent="0.2">
      <c r="A460" s="6">
        <v>410</v>
      </c>
      <c r="B460" s="6">
        <f t="shared" si="48"/>
        <v>13.479452054794519</v>
      </c>
      <c r="C460" s="3">
        <f>IF($E$2="Male",VLOOKUP(ROUNDDOWN(B460,0),'Boys WHO lb'!A:M,$I$6,FALSE),IF($E$2="Female",VLOOKUP(ROUNDDOWN(B460,0),'Girls WHO lb'!A:M,$I$6,FALSE),0))</f>
        <v>20.28252812102</v>
      </c>
      <c r="D460" s="3">
        <f>IF($E$2="Male",VLOOKUP(ROUNDUP(B460,0),'Boys WHO lb'!A:M,$I$6,FALSE),IF($E$2="Female",VLOOKUP(ROUNDUP(B460,0),'Girls WHO lb'!A:M,$I$6,FALSE),0))</f>
        <v>20.723452645390001</v>
      </c>
      <c r="E460" s="3">
        <f t="shared" si="49"/>
        <v>20.493930290238492</v>
      </c>
      <c r="F460" s="3">
        <f t="shared" si="50"/>
        <v>7</v>
      </c>
      <c r="G460" s="2">
        <f t="shared" si="51"/>
        <v>3</v>
      </c>
      <c r="H460" s="3">
        <f t="shared" si="52"/>
        <v>3</v>
      </c>
    </row>
    <row r="461" spans="1:8" x14ac:dyDescent="0.2">
      <c r="A461" s="6">
        <v>411</v>
      </c>
      <c r="B461" s="6">
        <f t="shared" si="48"/>
        <v>13.512328767123288</v>
      </c>
      <c r="C461" s="3">
        <f>IF($E$2="Male",VLOOKUP(ROUNDDOWN(B461,0),'Boys WHO lb'!A:M,$I$6,FALSE),IF($E$2="Female",VLOOKUP(ROUNDDOWN(B461,0),'Girls WHO lb'!A:M,$I$6,FALSE),0))</f>
        <v>20.28252812102</v>
      </c>
      <c r="D461" s="3">
        <f>IF($E$2="Male",VLOOKUP(ROUNDUP(B461,0),'Boys WHO lb'!A:M,$I$6,FALSE),IF($E$2="Female",VLOOKUP(ROUNDUP(B461,0),'Girls WHO lb'!A:M,$I$6,FALSE),0))</f>
        <v>20.723452645390001</v>
      </c>
      <c r="E461" s="3">
        <f t="shared" si="49"/>
        <v>20.508426438984905</v>
      </c>
      <c r="F461" s="3">
        <f t="shared" si="50"/>
        <v>7</v>
      </c>
      <c r="G461" s="2">
        <f t="shared" si="51"/>
        <v>3</v>
      </c>
      <c r="H461" s="3">
        <f t="shared" si="52"/>
        <v>3</v>
      </c>
    </row>
    <row r="462" spans="1:8" x14ac:dyDescent="0.2">
      <c r="A462" s="6">
        <v>412</v>
      </c>
      <c r="B462" s="6">
        <f t="shared" si="48"/>
        <v>13.545205479452054</v>
      </c>
      <c r="C462" s="3">
        <f>IF($E$2="Male",VLOOKUP(ROUNDDOWN(B462,0),'Boys WHO lb'!A:M,$I$6,FALSE),IF($E$2="Female",VLOOKUP(ROUNDDOWN(B462,0),'Girls WHO lb'!A:M,$I$6,FALSE),0))</f>
        <v>20.28252812102</v>
      </c>
      <c r="D462" s="3">
        <f>IF($E$2="Male",VLOOKUP(ROUNDUP(B462,0),'Boys WHO lb'!A:M,$I$6,FALSE),IF($E$2="Female",VLOOKUP(ROUNDUP(B462,0),'Girls WHO lb'!A:M,$I$6,FALSE),0))</f>
        <v>20.723452645390001</v>
      </c>
      <c r="E462" s="3">
        <f t="shared" si="49"/>
        <v>20.522922587731316</v>
      </c>
      <c r="F462" s="3">
        <f t="shared" si="50"/>
        <v>7</v>
      </c>
      <c r="G462" s="2">
        <f t="shared" si="51"/>
        <v>3</v>
      </c>
      <c r="H462" s="3">
        <f t="shared" si="52"/>
        <v>3</v>
      </c>
    </row>
    <row r="463" spans="1:8" x14ac:dyDescent="0.2">
      <c r="A463" s="6">
        <v>413</v>
      </c>
      <c r="B463" s="6">
        <f t="shared" si="48"/>
        <v>13.578082191780821</v>
      </c>
      <c r="C463" s="3">
        <f>IF($E$2="Male",VLOOKUP(ROUNDDOWN(B463,0),'Boys WHO lb'!A:M,$I$6,FALSE),IF($E$2="Female",VLOOKUP(ROUNDDOWN(B463,0),'Girls WHO lb'!A:M,$I$6,FALSE),0))</f>
        <v>20.28252812102</v>
      </c>
      <c r="D463" s="3">
        <f>IF($E$2="Male",VLOOKUP(ROUNDUP(B463,0),'Boys WHO lb'!A:M,$I$6,FALSE),IF($E$2="Female",VLOOKUP(ROUNDUP(B463,0),'Girls WHO lb'!A:M,$I$6,FALSE),0))</f>
        <v>20.723452645390001</v>
      </c>
      <c r="E463" s="3">
        <f t="shared" si="49"/>
        <v>20.537418736477726</v>
      </c>
      <c r="F463" s="3">
        <f t="shared" si="50"/>
        <v>7</v>
      </c>
      <c r="G463" s="2">
        <f t="shared" si="51"/>
        <v>3</v>
      </c>
      <c r="H463" s="3">
        <f t="shared" si="52"/>
        <v>3</v>
      </c>
    </row>
    <row r="464" spans="1:8" x14ac:dyDescent="0.2">
      <c r="A464" s="6">
        <v>414</v>
      </c>
      <c r="B464" s="6">
        <f t="shared" si="48"/>
        <v>13.610958904109589</v>
      </c>
      <c r="C464" s="3">
        <f>IF($E$2="Male",VLOOKUP(ROUNDDOWN(B464,0),'Boys WHO lb'!A:M,$I$6,FALSE),IF($E$2="Female",VLOOKUP(ROUNDDOWN(B464,0),'Girls WHO lb'!A:M,$I$6,FALSE),0))</f>
        <v>20.28252812102</v>
      </c>
      <c r="D464" s="3">
        <f>IF($E$2="Male",VLOOKUP(ROUNDUP(B464,0),'Boys WHO lb'!A:M,$I$6,FALSE),IF($E$2="Female",VLOOKUP(ROUNDUP(B464,0),'Girls WHO lb'!A:M,$I$6,FALSE),0))</f>
        <v>20.723452645390001</v>
      </c>
      <c r="E464" s="3">
        <f t="shared" si="49"/>
        <v>20.551914885224139</v>
      </c>
      <c r="F464" s="3">
        <f t="shared" si="50"/>
        <v>7</v>
      </c>
      <c r="G464" s="2">
        <f t="shared" si="51"/>
        <v>3</v>
      </c>
      <c r="H464" s="3">
        <f t="shared" si="52"/>
        <v>3</v>
      </c>
    </row>
    <row r="465" spans="1:8" x14ac:dyDescent="0.2">
      <c r="A465" s="6">
        <v>415</v>
      </c>
      <c r="B465" s="6">
        <f t="shared" si="48"/>
        <v>13.643835616438356</v>
      </c>
      <c r="C465" s="3">
        <f>IF($E$2="Male",VLOOKUP(ROUNDDOWN(B465,0),'Boys WHO lb'!A:M,$I$6,FALSE),IF($E$2="Female",VLOOKUP(ROUNDDOWN(B465,0),'Girls WHO lb'!A:M,$I$6,FALSE),0))</f>
        <v>20.28252812102</v>
      </c>
      <c r="D465" s="3">
        <f>IF($E$2="Male",VLOOKUP(ROUNDUP(B465,0),'Boys WHO lb'!A:M,$I$6,FALSE),IF($E$2="Female",VLOOKUP(ROUNDUP(B465,0),'Girls WHO lb'!A:M,$I$6,FALSE),0))</f>
        <v>20.723452645390001</v>
      </c>
      <c r="E465" s="3">
        <f t="shared" si="49"/>
        <v>20.566411033970549</v>
      </c>
      <c r="F465" s="3">
        <f t="shared" si="50"/>
        <v>7</v>
      </c>
      <c r="G465" s="2">
        <f t="shared" si="51"/>
        <v>3</v>
      </c>
      <c r="H465" s="3">
        <f t="shared" si="52"/>
        <v>3</v>
      </c>
    </row>
    <row r="466" spans="1:8" x14ac:dyDescent="0.2">
      <c r="A466" s="6">
        <v>416</v>
      </c>
      <c r="B466" s="6">
        <f t="shared" si="48"/>
        <v>13.676712328767122</v>
      </c>
      <c r="C466" s="3">
        <f>IF($E$2="Male",VLOOKUP(ROUNDDOWN(B466,0),'Boys WHO lb'!A:M,$I$6,FALSE),IF($E$2="Female",VLOOKUP(ROUNDDOWN(B466,0),'Girls WHO lb'!A:M,$I$6,FALSE),0))</f>
        <v>20.28252812102</v>
      </c>
      <c r="D466" s="3">
        <f>IF($E$2="Male",VLOOKUP(ROUNDUP(B466,0),'Boys WHO lb'!A:M,$I$6,FALSE),IF($E$2="Female",VLOOKUP(ROUNDUP(B466,0),'Girls WHO lb'!A:M,$I$6,FALSE),0))</f>
        <v>20.723452645390001</v>
      </c>
      <c r="E466" s="3">
        <f t="shared" si="49"/>
        <v>20.58090718271696</v>
      </c>
      <c r="F466" s="3">
        <f t="shared" si="50"/>
        <v>7</v>
      </c>
      <c r="G466" s="2">
        <f t="shared" si="51"/>
        <v>3</v>
      </c>
      <c r="H466" s="3">
        <f t="shared" si="52"/>
        <v>3</v>
      </c>
    </row>
    <row r="467" spans="1:8" x14ac:dyDescent="0.2">
      <c r="A467" s="6">
        <v>417</v>
      </c>
      <c r="B467" s="6">
        <f t="shared" si="48"/>
        <v>13.70958904109589</v>
      </c>
      <c r="C467" s="3">
        <f>IF($E$2="Male",VLOOKUP(ROUNDDOWN(B467,0),'Boys WHO lb'!A:M,$I$6,FALSE),IF($E$2="Female",VLOOKUP(ROUNDDOWN(B467,0),'Girls WHO lb'!A:M,$I$6,FALSE),0))</f>
        <v>20.28252812102</v>
      </c>
      <c r="D467" s="3">
        <f>IF($E$2="Male",VLOOKUP(ROUNDUP(B467,0),'Boys WHO lb'!A:M,$I$6,FALSE),IF($E$2="Female",VLOOKUP(ROUNDUP(B467,0),'Girls WHO lb'!A:M,$I$6,FALSE),0))</f>
        <v>20.723452645390001</v>
      </c>
      <c r="E467" s="3">
        <f t="shared" si="49"/>
        <v>20.59540333146337</v>
      </c>
      <c r="F467" s="3">
        <f t="shared" si="50"/>
        <v>7</v>
      </c>
      <c r="G467" s="2">
        <f t="shared" si="51"/>
        <v>3</v>
      </c>
      <c r="H467" s="3">
        <f t="shared" si="52"/>
        <v>3</v>
      </c>
    </row>
    <row r="468" spans="1:8" x14ac:dyDescent="0.2">
      <c r="A468" s="6">
        <v>418</v>
      </c>
      <c r="B468" s="6">
        <f t="shared" si="48"/>
        <v>13.742465753424657</v>
      </c>
      <c r="C468" s="3">
        <f>IF($E$2="Male",VLOOKUP(ROUNDDOWN(B468,0),'Boys WHO lb'!A:M,$I$6,FALSE),IF($E$2="Female",VLOOKUP(ROUNDDOWN(B468,0),'Girls WHO lb'!A:M,$I$6,FALSE),0))</f>
        <v>20.28252812102</v>
      </c>
      <c r="D468" s="3">
        <f>IF($E$2="Male",VLOOKUP(ROUNDUP(B468,0),'Boys WHO lb'!A:M,$I$6,FALSE),IF($E$2="Female",VLOOKUP(ROUNDUP(B468,0),'Girls WHO lb'!A:M,$I$6,FALSE),0))</f>
        <v>20.723452645390001</v>
      </c>
      <c r="E468" s="3">
        <f t="shared" si="49"/>
        <v>20.60989948020978</v>
      </c>
      <c r="F468" s="3">
        <f t="shared" si="50"/>
        <v>7</v>
      </c>
      <c r="G468" s="2">
        <f t="shared" si="51"/>
        <v>3</v>
      </c>
      <c r="H468" s="3">
        <f t="shared" si="52"/>
        <v>3</v>
      </c>
    </row>
    <row r="469" spans="1:8" x14ac:dyDescent="0.2">
      <c r="A469" s="6">
        <v>419</v>
      </c>
      <c r="B469" s="6">
        <f t="shared" si="48"/>
        <v>13.775342465753424</v>
      </c>
      <c r="C469" s="3">
        <f>IF($E$2="Male",VLOOKUP(ROUNDDOWN(B469,0),'Boys WHO lb'!A:M,$I$6,FALSE),IF($E$2="Female",VLOOKUP(ROUNDDOWN(B469,0),'Girls WHO lb'!A:M,$I$6,FALSE),0))</f>
        <v>20.28252812102</v>
      </c>
      <c r="D469" s="3">
        <f>IF($E$2="Male",VLOOKUP(ROUNDUP(B469,0),'Boys WHO lb'!A:M,$I$6,FALSE),IF($E$2="Female",VLOOKUP(ROUNDUP(B469,0),'Girls WHO lb'!A:M,$I$6,FALSE),0))</f>
        <v>20.723452645390001</v>
      </c>
      <c r="E469" s="3">
        <f t="shared" si="49"/>
        <v>20.624395628956194</v>
      </c>
      <c r="F469" s="3">
        <f t="shared" si="50"/>
        <v>7</v>
      </c>
      <c r="G469" s="2">
        <f t="shared" si="51"/>
        <v>3</v>
      </c>
      <c r="H469" s="3">
        <f t="shared" si="52"/>
        <v>3</v>
      </c>
    </row>
    <row r="470" spans="1:8" x14ac:dyDescent="0.2">
      <c r="A470" s="6">
        <v>420</v>
      </c>
      <c r="B470" s="6">
        <f t="shared" si="48"/>
        <v>13.808219178082192</v>
      </c>
      <c r="C470" s="3">
        <f>IF($E$2="Male",VLOOKUP(ROUNDDOWN(B470,0),'Boys WHO lb'!A:M,$I$6,FALSE),IF($E$2="Female",VLOOKUP(ROUNDDOWN(B470,0),'Girls WHO lb'!A:M,$I$6,FALSE),0))</f>
        <v>20.28252812102</v>
      </c>
      <c r="D470" s="3">
        <f>IF($E$2="Male",VLOOKUP(ROUNDUP(B470,0),'Boys WHO lb'!A:M,$I$6,FALSE),IF($E$2="Female",VLOOKUP(ROUNDUP(B470,0),'Girls WHO lb'!A:M,$I$6,FALSE),0))</f>
        <v>20.723452645390001</v>
      </c>
      <c r="E470" s="3">
        <f t="shared" si="49"/>
        <v>20.638891777702604</v>
      </c>
      <c r="F470" s="3">
        <f t="shared" si="50"/>
        <v>7</v>
      </c>
      <c r="G470" s="2">
        <f t="shared" si="51"/>
        <v>3</v>
      </c>
      <c r="H470" s="3">
        <f t="shared" si="52"/>
        <v>3</v>
      </c>
    </row>
    <row r="471" spans="1:8" x14ac:dyDescent="0.2">
      <c r="A471" s="6">
        <v>421</v>
      </c>
      <c r="B471" s="6">
        <f t="shared" si="48"/>
        <v>13.841095890410958</v>
      </c>
      <c r="C471" s="3">
        <f>IF($E$2="Male",VLOOKUP(ROUNDDOWN(B471,0),'Boys WHO lb'!A:M,$I$6,FALSE),IF($E$2="Female",VLOOKUP(ROUNDDOWN(B471,0),'Girls WHO lb'!A:M,$I$6,FALSE),0))</f>
        <v>20.28252812102</v>
      </c>
      <c r="D471" s="3">
        <f>IF($E$2="Male",VLOOKUP(ROUNDUP(B471,0),'Boys WHO lb'!A:M,$I$6,FALSE),IF($E$2="Female",VLOOKUP(ROUNDUP(B471,0),'Girls WHO lb'!A:M,$I$6,FALSE),0))</f>
        <v>20.723452645390001</v>
      </c>
      <c r="E471" s="3">
        <f t="shared" si="49"/>
        <v>20.653387926449014</v>
      </c>
      <c r="F471" s="3">
        <f t="shared" si="50"/>
        <v>7</v>
      </c>
      <c r="G471" s="2">
        <f t="shared" si="51"/>
        <v>3</v>
      </c>
      <c r="H471" s="3">
        <f t="shared" si="52"/>
        <v>3</v>
      </c>
    </row>
    <row r="472" spans="1:8" x14ac:dyDescent="0.2">
      <c r="A472" s="6">
        <v>422</v>
      </c>
      <c r="B472" s="6">
        <f t="shared" si="48"/>
        <v>13.873972602739725</v>
      </c>
      <c r="C472" s="3">
        <f>IF($E$2="Male",VLOOKUP(ROUNDDOWN(B472,0),'Boys WHO lb'!A:M,$I$6,FALSE),IF($E$2="Female",VLOOKUP(ROUNDDOWN(B472,0),'Girls WHO lb'!A:M,$I$6,FALSE),0))</f>
        <v>20.28252812102</v>
      </c>
      <c r="D472" s="3">
        <f>IF($E$2="Male",VLOOKUP(ROUNDUP(B472,0),'Boys WHO lb'!A:M,$I$6,FALSE),IF($E$2="Female",VLOOKUP(ROUNDUP(B472,0),'Girls WHO lb'!A:M,$I$6,FALSE),0))</f>
        <v>20.723452645390001</v>
      </c>
      <c r="E472" s="3">
        <f t="shared" si="49"/>
        <v>20.667884075195424</v>
      </c>
      <c r="F472" s="3">
        <f t="shared" si="50"/>
        <v>7</v>
      </c>
      <c r="G472" s="2">
        <f t="shared" si="51"/>
        <v>3</v>
      </c>
      <c r="H472" s="3">
        <f t="shared" si="52"/>
        <v>3</v>
      </c>
    </row>
    <row r="473" spans="1:8" x14ac:dyDescent="0.2">
      <c r="A473" s="6">
        <v>423</v>
      </c>
      <c r="B473" s="6">
        <f t="shared" si="48"/>
        <v>13.906849315068493</v>
      </c>
      <c r="C473" s="3">
        <f>IF($E$2="Male",VLOOKUP(ROUNDDOWN(B473,0),'Boys WHO lb'!A:M,$I$6,FALSE),IF($E$2="Female",VLOOKUP(ROUNDDOWN(B473,0),'Girls WHO lb'!A:M,$I$6,FALSE),0))</f>
        <v>20.28252812102</v>
      </c>
      <c r="D473" s="3">
        <f>IF($E$2="Male",VLOOKUP(ROUNDUP(B473,0),'Boys WHO lb'!A:M,$I$6,FALSE),IF($E$2="Female",VLOOKUP(ROUNDUP(B473,0),'Girls WHO lb'!A:M,$I$6,FALSE),0))</f>
        <v>20.723452645390001</v>
      </c>
      <c r="E473" s="3">
        <f t="shared" si="49"/>
        <v>20.682380223941838</v>
      </c>
      <c r="F473" s="3">
        <f t="shared" si="50"/>
        <v>7</v>
      </c>
      <c r="G473" s="2">
        <f t="shared" si="51"/>
        <v>3</v>
      </c>
      <c r="H473" s="3">
        <f t="shared" si="52"/>
        <v>3</v>
      </c>
    </row>
    <row r="474" spans="1:8" x14ac:dyDescent="0.2">
      <c r="A474" s="6">
        <v>424</v>
      </c>
      <c r="B474" s="6">
        <f t="shared" si="48"/>
        <v>13.93972602739726</v>
      </c>
      <c r="C474" s="3">
        <f>IF($E$2="Male",VLOOKUP(ROUNDDOWN(B474,0),'Boys WHO lb'!A:M,$I$6,FALSE),IF($E$2="Female",VLOOKUP(ROUNDDOWN(B474,0),'Girls WHO lb'!A:M,$I$6,FALSE),0))</f>
        <v>20.28252812102</v>
      </c>
      <c r="D474" s="3">
        <f>IF($E$2="Male",VLOOKUP(ROUNDUP(B474,0),'Boys WHO lb'!A:M,$I$6,FALSE),IF($E$2="Female",VLOOKUP(ROUNDUP(B474,0),'Girls WHO lb'!A:M,$I$6,FALSE),0))</f>
        <v>20.723452645390001</v>
      </c>
      <c r="E474" s="3">
        <f t="shared" si="49"/>
        <v>20.696876372688248</v>
      </c>
      <c r="F474" s="3">
        <f t="shared" si="50"/>
        <v>7</v>
      </c>
      <c r="G474" s="2">
        <f t="shared" si="51"/>
        <v>3</v>
      </c>
      <c r="H474" s="3">
        <f t="shared" si="52"/>
        <v>3</v>
      </c>
    </row>
    <row r="475" spans="1:8" x14ac:dyDescent="0.2">
      <c r="A475" s="6">
        <v>425</v>
      </c>
      <c r="B475" s="6">
        <f t="shared" si="48"/>
        <v>13.972602739726026</v>
      </c>
      <c r="C475" s="3">
        <f>IF($E$2="Male",VLOOKUP(ROUNDDOWN(B475,0),'Boys WHO lb'!A:M,$I$6,FALSE),IF($E$2="Female",VLOOKUP(ROUNDDOWN(B475,0),'Girls WHO lb'!A:M,$I$6,FALSE),0))</f>
        <v>20.28252812102</v>
      </c>
      <c r="D475" s="3">
        <f>IF($E$2="Male",VLOOKUP(ROUNDUP(B475,0),'Boys WHO lb'!A:M,$I$6,FALSE),IF($E$2="Female",VLOOKUP(ROUNDUP(B475,0),'Girls WHO lb'!A:M,$I$6,FALSE),0))</f>
        <v>20.723452645390001</v>
      </c>
      <c r="E475" s="3">
        <f t="shared" si="49"/>
        <v>20.711372521434658</v>
      </c>
      <c r="F475" s="3">
        <f t="shared" si="50"/>
        <v>7</v>
      </c>
      <c r="G475" s="2">
        <f t="shared" si="51"/>
        <v>3</v>
      </c>
      <c r="H475" s="3">
        <f t="shared" si="52"/>
        <v>3</v>
      </c>
    </row>
    <row r="476" spans="1:8" x14ac:dyDescent="0.2">
      <c r="A476" s="6">
        <v>426</v>
      </c>
      <c r="B476" s="6">
        <f t="shared" si="48"/>
        <v>14.005479452054795</v>
      </c>
      <c r="C476" s="3">
        <f>IF($E$2="Male",VLOOKUP(ROUNDDOWN(B476,0),'Boys WHO lb'!A:M,$I$6,FALSE),IF($E$2="Female",VLOOKUP(ROUNDDOWN(B476,0),'Girls WHO lb'!A:M,$I$6,FALSE),0))</f>
        <v>20.723452645390001</v>
      </c>
      <c r="D476" s="3">
        <f>IF($E$2="Male",VLOOKUP(ROUNDUP(B476,0),'Boys WHO lb'!A:M,$I$6,FALSE),IF($E$2="Female",VLOOKUP(ROUNDUP(B476,0),'Girls WHO lb'!A:M,$I$6,FALSE),0))</f>
        <v>21.164377169759998</v>
      </c>
      <c r="E476" s="3">
        <f t="shared" si="49"/>
        <v>20.725868670181068</v>
      </c>
      <c r="F476" s="3">
        <f t="shared" si="50"/>
        <v>7</v>
      </c>
      <c r="G476" s="2">
        <f t="shared" si="51"/>
        <v>3</v>
      </c>
      <c r="H476" s="3">
        <f t="shared" si="52"/>
        <v>3</v>
      </c>
    </row>
    <row r="477" spans="1:8" x14ac:dyDescent="0.2">
      <c r="A477" s="6">
        <v>427</v>
      </c>
      <c r="B477" s="6">
        <f t="shared" si="48"/>
        <v>14.038356164383561</v>
      </c>
      <c r="C477" s="3">
        <f>IF($E$2="Male",VLOOKUP(ROUNDDOWN(B477,0),'Boys WHO lb'!A:M,$I$6,FALSE),IF($E$2="Female",VLOOKUP(ROUNDDOWN(B477,0),'Girls WHO lb'!A:M,$I$6,FALSE),0))</f>
        <v>20.723452645390001</v>
      </c>
      <c r="D477" s="3">
        <f>IF($E$2="Male",VLOOKUP(ROUNDUP(B477,0),'Boys WHO lb'!A:M,$I$6,FALSE),IF($E$2="Female",VLOOKUP(ROUNDUP(B477,0),'Girls WHO lb'!A:M,$I$6,FALSE),0))</f>
        <v>21.164377169759998</v>
      </c>
      <c r="E477" s="3">
        <f t="shared" si="49"/>
        <v>20.740364818927482</v>
      </c>
      <c r="F477" s="3">
        <f t="shared" si="50"/>
        <v>7</v>
      </c>
      <c r="G477" s="2">
        <f t="shared" si="51"/>
        <v>3</v>
      </c>
      <c r="H477" s="3">
        <f t="shared" si="52"/>
        <v>3</v>
      </c>
    </row>
    <row r="478" spans="1:8" x14ac:dyDescent="0.2">
      <c r="A478" s="6">
        <v>428</v>
      </c>
      <c r="B478" s="6">
        <f t="shared" si="48"/>
        <v>14.071232876712328</v>
      </c>
      <c r="C478" s="3">
        <f>IF($E$2="Male",VLOOKUP(ROUNDDOWN(B478,0),'Boys WHO lb'!A:M,$I$6,FALSE),IF($E$2="Female",VLOOKUP(ROUNDDOWN(B478,0),'Girls WHO lb'!A:M,$I$6,FALSE),0))</f>
        <v>20.723452645390001</v>
      </c>
      <c r="D478" s="3">
        <f>IF($E$2="Male",VLOOKUP(ROUNDUP(B478,0),'Boys WHO lb'!A:M,$I$6,FALSE),IF($E$2="Female",VLOOKUP(ROUNDUP(B478,0),'Girls WHO lb'!A:M,$I$6,FALSE),0))</f>
        <v>21.164377169759998</v>
      </c>
      <c r="E478" s="3">
        <f t="shared" si="49"/>
        <v>20.754860967673892</v>
      </c>
      <c r="F478" s="3">
        <f t="shared" si="50"/>
        <v>7</v>
      </c>
      <c r="G478" s="2">
        <f t="shared" si="51"/>
        <v>3</v>
      </c>
      <c r="H478" s="3">
        <f t="shared" si="52"/>
        <v>3</v>
      </c>
    </row>
    <row r="479" spans="1:8" x14ac:dyDescent="0.2">
      <c r="A479" s="6">
        <v>429</v>
      </c>
      <c r="B479" s="6">
        <f t="shared" si="48"/>
        <v>14.104109589041096</v>
      </c>
      <c r="C479" s="3">
        <f>IF($E$2="Male",VLOOKUP(ROUNDDOWN(B479,0),'Boys WHO lb'!A:M,$I$6,FALSE),IF($E$2="Female",VLOOKUP(ROUNDDOWN(B479,0),'Girls WHO lb'!A:M,$I$6,FALSE),0))</f>
        <v>20.723452645390001</v>
      </c>
      <c r="D479" s="3">
        <f>IF($E$2="Male",VLOOKUP(ROUNDUP(B479,0),'Boys WHO lb'!A:M,$I$6,FALSE),IF($E$2="Female",VLOOKUP(ROUNDUP(B479,0),'Girls WHO lb'!A:M,$I$6,FALSE),0))</f>
        <v>21.164377169759998</v>
      </c>
      <c r="E479" s="3">
        <f t="shared" si="49"/>
        <v>20.769357116420302</v>
      </c>
      <c r="F479" s="3">
        <f t="shared" si="50"/>
        <v>7</v>
      </c>
      <c r="G479" s="2">
        <f t="shared" si="51"/>
        <v>3</v>
      </c>
      <c r="H479" s="3">
        <f t="shared" si="52"/>
        <v>3</v>
      </c>
    </row>
    <row r="480" spans="1:8" x14ac:dyDescent="0.2">
      <c r="A480" s="6">
        <v>430</v>
      </c>
      <c r="B480" s="6">
        <f t="shared" si="48"/>
        <v>14.136986301369863</v>
      </c>
      <c r="C480" s="3">
        <f>IF($E$2="Male",VLOOKUP(ROUNDDOWN(B480,0),'Boys WHO lb'!A:M,$I$6,FALSE),IF($E$2="Female",VLOOKUP(ROUNDDOWN(B480,0),'Girls WHO lb'!A:M,$I$6,FALSE),0))</f>
        <v>20.723452645390001</v>
      </c>
      <c r="D480" s="3">
        <f>IF($E$2="Male",VLOOKUP(ROUNDUP(B480,0),'Boys WHO lb'!A:M,$I$6,FALSE),IF($E$2="Female",VLOOKUP(ROUNDUP(B480,0),'Girls WHO lb'!A:M,$I$6,FALSE),0))</f>
        <v>21.164377169759998</v>
      </c>
      <c r="E480" s="3">
        <f t="shared" si="49"/>
        <v>20.783853265166712</v>
      </c>
      <c r="F480" s="3">
        <f t="shared" si="50"/>
        <v>7</v>
      </c>
      <c r="G480" s="2">
        <f t="shared" si="51"/>
        <v>3</v>
      </c>
      <c r="H480" s="3">
        <f t="shared" si="52"/>
        <v>3</v>
      </c>
    </row>
    <row r="481" spans="1:8" x14ac:dyDescent="0.2">
      <c r="A481" s="6">
        <v>431</v>
      </c>
      <c r="B481" s="6">
        <f t="shared" si="48"/>
        <v>14.169863013698629</v>
      </c>
      <c r="C481" s="3">
        <f>IF($E$2="Male",VLOOKUP(ROUNDDOWN(B481,0),'Boys WHO lb'!A:M,$I$6,FALSE),IF($E$2="Female",VLOOKUP(ROUNDDOWN(B481,0),'Girls WHO lb'!A:M,$I$6,FALSE),0))</f>
        <v>20.723452645390001</v>
      </c>
      <c r="D481" s="3">
        <f>IF($E$2="Male",VLOOKUP(ROUNDUP(B481,0),'Boys WHO lb'!A:M,$I$6,FALSE),IF($E$2="Female",VLOOKUP(ROUNDUP(B481,0),'Girls WHO lb'!A:M,$I$6,FALSE),0))</f>
        <v>21.164377169759998</v>
      </c>
      <c r="E481" s="3">
        <f t="shared" si="49"/>
        <v>20.798349413913122</v>
      </c>
      <c r="F481" s="3">
        <f t="shared" si="50"/>
        <v>7</v>
      </c>
      <c r="G481" s="2">
        <f t="shared" si="51"/>
        <v>3</v>
      </c>
      <c r="H481" s="3">
        <f t="shared" si="52"/>
        <v>3</v>
      </c>
    </row>
    <row r="482" spans="1:8" x14ac:dyDescent="0.2">
      <c r="A482" s="6">
        <v>432</v>
      </c>
      <c r="B482" s="6">
        <f t="shared" si="48"/>
        <v>14.202739726027398</v>
      </c>
      <c r="C482" s="3">
        <f>IF($E$2="Male",VLOOKUP(ROUNDDOWN(B482,0),'Boys WHO lb'!A:M,$I$6,FALSE),IF($E$2="Female",VLOOKUP(ROUNDDOWN(B482,0),'Girls WHO lb'!A:M,$I$6,FALSE),0))</f>
        <v>20.723452645390001</v>
      </c>
      <c r="D482" s="3">
        <f>IF($E$2="Male",VLOOKUP(ROUNDUP(B482,0),'Boys WHO lb'!A:M,$I$6,FALSE),IF($E$2="Female",VLOOKUP(ROUNDUP(B482,0),'Girls WHO lb'!A:M,$I$6,FALSE),0))</f>
        <v>21.164377169759998</v>
      </c>
      <c r="E482" s="3">
        <f t="shared" si="49"/>
        <v>20.812845562659536</v>
      </c>
      <c r="F482" s="3">
        <f t="shared" si="50"/>
        <v>7</v>
      </c>
      <c r="G482" s="2">
        <f t="shared" si="51"/>
        <v>3</v>
      </c>
      <c r="H482" s="3">
        <f t="shared" si="52"/>
        <v>3</v>
      </c>
    </row>
    <row r="483" spans="1:8" x14ac:dyDescent="0.2">
      <c r="A483" s="6">
        <v>433</v>
      </c>
      <c r="B483" s="6">
        <f t="shared" si="48"/>
        <v>14.235616438356164</v>
      </c>
      <c r="C483" s="3">
        <f>IF($E$2="Male",VLOOKUP(ROUNDDOWN(B483,0),'Boys WHO lb'!A:M,$I$6,FALSE),IF($E$2="Female",VLOOKUP(ROUNDDOWN(B483,0),'Girls WHO lb'!A:M,$I$6,FALSE),0))</f>
        <v>20.723452645390001</v>
      </c>
      <c r="D483" s="3">
        <f>IF($E$2="Male",VLOOKUP(ROUNDUP(B483,0),'Boys WHO lb'!A:M,$I$6,FALSE),IF($E$2="Female",VLOOKUP(ROUNDUP(B483,0),'Girls WHO lb'!A:M,$I$6,FALSE),0))</f>
        <v>21.164377169759998</v>
      </c>
      <c r="E483" s="3">
        <f t="shared" si="49"/>
        <v>20.827341711405946</v>
      </c>
      <c r="F483" s="3">
        <f t="shared" si="50"/>
        <v>7</v>
      </c>
      <c r="G483" s="2">
        <f t="shared" si="51"/>
        <v>3</v>
      </c>
      <c r="H483" s="3">
        <f t="shared" si="52"/>
        <v>3</v>
      </c>
    </row>
    <row r="484" spans="1:8" x14ac:dyDescent="0.2">
      <c r="A484" s="6">
        <v>434</v>
      </c>
      <c r="B484" s="6">
        <f t="shared" si="48"/>
        <v>14.268493150684931</v>
      </c>
      <c r="C484" s="3">
        <f>IF($E$2="Male",VLOOKUP(ROUNDDOWN(B484,0),'Boys WHO lb'!A:M,$I$6,FALSE),IF($E$2="Female",VLOOKUP(ROUNDDOWN(B484,0),'Girls WHO lb'!A:M,$I$6,FALSE),0))</f>
        <v>20.723452645390001</v>
      </c>
      <c r="D484" s="3">
        <f>IF($E$2="Male",VLOOKUP(ROUNDUP(B484,0),'Boys WHO lb'!A:M,$I$6,FALSE),IF($E$2="Female",VLOOKUP(ROUNDUP(B484,0),'Girls WHO lb'!A:M,$I$6,FALSE),0))</f>
        <v>21.164377169759998</v>
      </c>
      <c r="E484" s="3">
        <f t="shared" si="49"/>
        <v>20.841837860152356</v>
      </c>
      <c r="F484" s="3">
        <f t="shared" si="50"/>
        <v>7</v>
      </c>
      <c r="G484" s="2">
        <f t="shared" si="51"/>
        <v>3</v>
      </c>
      <c r="H484" s="3">
        <f t="shared" si="52"/>
        <v>3</v>
      </c>
    </row>
    <row r="485" spans="1:8" x14ac:dyDescent="0.2">
      <c r="A485" s="6">
        <v>435</v>
      </c>
      <c r="B485" s="6">
        <f t="shared" si="48"/>
        <v>14.301369863013699</v>
      </c>
      <c r="C485" s="3">
        <f>IF($E$2="Male",VLOOKUP(ROUNDDOWN(B485,0),'Boys WHO lb'!A:M,$I$6,FALSE),IF($E$2="Female",VLOOKUP(ROUNDDOWN(B485,0),'Girls WHO lb'!A:M,$I$6,FALSE),0))</f>
        <v>20.723452645390001</v>
      </c>
      <c r="D485" s="3">
        <f>IF($E$2="Male",VLOOKUP(ROUNDUP(B485,0),'Boys WHO lb'!A:M,$I$6,FALSE),IF($E$2="Female",VLOOKUP(ROUNDUP(B485,0),'Girls WHO lb'!A:M,$I$6,FALSE),0))</f>
        <v>21.164377169759998</v>
      </c>
      <c r="E485" s="3">
        <f t="shared" si="49"/>
        <v>20.856334008898767</v>
      </c>
      <c r="F485" s="3">
        <f t="shared" si="50"/>
        <v>7</v>
      </c>
      <c r="G485" s="2">
        <f t="shared" si="51"/>
        <v>3</v>
      </c>
      <c r="H485" s="3">
        <f t="shared" si="52"/>
        <v>3</v>
      </c>
    </row>
    <row r="486" spans="1:8" x14ac:dyDescent="0.2">
      <c r="A486" s="6">
        <v>436</v>
      </c>
      <c r="B486" s="6">
        <f t="shared" si="48"/>
        <v>14.334246575342465</v>
      </c>
      <c r="C486" s="3">
        <f>IF($E$2="Male",VLOOKUP(ROUNDDOWN(B486,0),'Boys WHO lb'!A:M,$I$6,FALSE),IF($E$2="Female",VLOOKUP(ROUNDDOWN(B486,0),'Girls WHO lb'!A:M,$I$6,FALSE),0))</f>
        <v>20.723452645390001</v>
      </c>
      <c r="D486" s="3">
        <f>IF($E$2="Male",VLOOKUP(ROUNDUP(B486,0),'Boys WHO lb'!A:M,$I$6,FALSE),IF($E$2="Female",VLOOKUP(ROUNDUP(B486,0),'Girls WHO lb'!A:M,$I$6,FALSE),0))</f>
        <v>21.164377169759998</v>
      </c>
      <c r="E486" s="3">
        <f t="shared" si="49"/>
        <v>20.870830157645177</v>
      </c>
      <c r="F486" s="3">
        <f t="shared" si="50"/>
        <v>7</v>
      </c>
      <c r="G486" s="2">
        <f t="shared" si="51"/>
        <v>3</v>
      </c>
      <c r="H486" s="3">
        <f t="shared" si="52"/>
        <v>3</v>
      </c>
    </row>
    <row r="487" spans="1:8" x14ac:dyDescent="0.2">
      <c r="A487" s="6">
        <v>437</v>
      </c>
      <c r="B487" s="6">
        <f t="shared" si="48"/>
        <v>14.367123287671232</v>
      </c>
      <c r="C487" s="3">
        <f>IF($E$2="Male",VLOOKUP(ROUNDDOWN(B487,0),'Boys WHO lb'!A:M,$I$6,FALSE),IF($E$2="Female",VLOOKUP(ROUNDDOWN(B487,0),'Girls WHO lb'!A:M,$I$6,FALSE),0))</f>
        <v>20.723452645390001</v>
      </c>
      <c r="D487" s="3">
        <f>IF($E$2="Male",VLOOKUP(ROUNDUP(B487,0),'Boys WHO lb'!A:M,$I$6,FALSE),IF($E$2="Female",VLOOKUP(ROUNDUP(B487,0),'Girls WHO lb'!A:M,$I$6,FALSE),0))</f>
        <v>21.164377169759998</v>
      </c>
      <c r="E487" s="3">
        <f t="shared" si="49"/>
        <v>20.885326306391587</v>
      </c>
      <c r="F487" s="3">
        <f t="shared" si="50"/>
        <v>7</v>
      </c>
      <c r="G487" s="2">
        <f t="shared" si="51"/>
        <v>3</v>
      </c>
      <c r="H487" s="3">
        <f t="shared" si="52"/>
        <v>3</v>
      </c>
    </row>
    <row r="488" spans="1:8" x14ac:dyDescent="0.2">
      <c r="A488" s="6">
        <v>438</v>
      </c>
      <c r="B488" s="6">
        <f t="shared" si="48"/>
        <v>14.399999999999999</v>
      </c>
      <c r="C488" s="3">
        <f>IF($E$2="Male",VLOOKUP(ROUNDDOWN(B488,0),'Boys WHO lb'!A:M,$I$6,FALSE),IF($E$2="Female",VLOOKUP(ROUNDDOWN(B488,0),'Girls WHO lb'!A:M,$I$6,FALSE),0))</f>
        <v>20.723452645390001</v>
      </c>
      <c r="D488" s="3">
        <f>IF($E$2="Male",VLOOKUP(ROUNDUP(B488,0),'Boys WHO lb'!A:M,$I$6,FALSE),IF($E$2="Female",VLOOKUP(ROUNDUP(B488,0),'Girls WHO lb'!A:M,$I$6,FALSE),0))</f>
        <v>21.164377169759998</v>
      </c>
      <c r="E488" s="3">
        <f t="shared" si="49"/>
        <v>20.899822455138001</v>
      </c>
      <c r="F488" s="3">
        <f t="shared" si="50"/>
        <v>7</v>
      </c>
      <c r="G488" s="2">
        <f t="shared" si="51"/>
        <v>3</v>
      </c>
      <c r="H488" s="3">
        <f t="shared" si="52"/>
        <v>3</v>
      </c>
    </row>
    <row r="489" spans="1:8" x14ac:dyDescent="0.2">
      <c r="A489" s="6">
        <v>439</v>
      </c>
      <c r="B489" s="6">
        <f t="shared" si="48"/>
        <v>14.432876712328767</v>
      </c>
      <c r="C489" s="3">
        <f>IF($E$2="Male",VLOOKUP(ROUNDDOWN(B489,0),'Boys WHO lb'!A:M,$I$6,FALSE),IF($E$2="Female",VLOOKUP(ROUNDDOWN(B489,0),'Girls WHO lb'!A:M,$I$6,FALSE),0))</f>
        <v>20.723452645390001</v>
      </c>
      <c r="D489" s="3">
        <f>IF($E$2="Male",VLOOKUP(ROUNDUP(B489,0),'Boys WHO lb'!A:M,$I$6,FALSE),IF($E$2="Female",VLOOKUP(ROUNDUP(B489,0),'Girls WHO lb'!A:M,$I$6,FALSE),0))</f>
        <v>21.164377169759998</v>
      </c>
      <c r="E489" s="3">
        <f t="shared" si="49"/>
        <v>20.914318603884411</v>
      </c>
      <c r="F489" s="3">
        <f t="shared" si="50"/>
        <v>7</v>
      </c>
      <c r="G489" s="2">
        <f t="shared" si="51"/>
        <v>3</v>
      </c>
      <c r="H489" s="3">
        <f t="shared" si="52"/>
        <v>3</v>
      </c>
    </row>
    <row r="490" spans="1:8" x14ac:dyDescent="0.2">
      <c r="A490" s="6">
        <v>440</v>
      </c>
      <c r="B490" s="6">
        <f t="shared" si="48"/>
        <v>14.465753424657533</v>
      </c>
      <c r="C490" s="3">
        <f>IF($E$2="Male",VLOOKUP(ROUNDDOWN(B490,0),'Boys WHO lb'!A:M,$I$6,FALSE),IF($E$2="Female",VLOOKUP(ROUNDDOWN(B490,0),'Girls WHO lb'!A:M,$I$6,FALSE),0))</f>
        <v>20.723452645390001</v>
      </c>
      <c r="D490" s="3">
        <f>IF($E$2="Male",VLOOKUP(ROUNDUP(B490,0),'Boys WHO lb'!A:M,$I$6,FALSE),IF($E$2="Female",VLOOKUP(ROUNDUP(B490,0),'Girls WHO lb'!A:M,$I$6,FALSE),0))</f>
        <v>21.164377169759998</v>
      </c>
      <c r="E490" s="3">
        <f t="shared" si="49"/>
        <v>20.928814752630821</v>
      </c>
      <c r="F490" s="3">
        <f t="shared" si="50"/>
        <v>7</v>
      </c>
      <c r="G490" s="2">
        <f t="shared" si="51"/>
        <v>3</v>
      </c>
      <c r="H490" s="3">
        <f t="shared" si="52"/>
        <v>3</v>
      </c>
    </row>
    <row r="491" spans="1:8" x14ac:dyDescent="0.2">
      <c r="A491" s="6">
        <v>441</v>
      </c>
      <c r="B491" s="6">
        <f t="shared" si="48"/>
        <v>14.4986301369863</v>
      </c>
      <c r="C491" s="3">
        <f>IF($E$2="Male",VLOOKUP(ROUNDDOWN(B491,0),'Boys WHO lb'!A:M,$I$6,FALSE),IF($E$2="Female",VLOOKUP(ROUNDDOWN(B491,0),'Girls WHO lb'!A:M,$I$6,FALSE),0))</f>
        <v>20.723452645390001</v>
      </c>
      <c r="D491" s="3">
        <f>IF($E$2="Male",VLOOKUP(ROUNDUP(B491,0),'Boys WHO lb'!A:M,$I$6,FALSE),IF($E$2="Female",VLOOKUP(ROUNDUP(B491,0),'Girls WHO lb'!A:M,$I$6,FALSE),0))</f>
        <v>21.164377169759998</v>
      </c>
      <c r="E491" s="3">
        <f t="shared" si="49"/>
        <v>20.943310901377231</v>
      </c>
      <c r="F491" s="3">
        <f t="shared" si="50"/>
        <v>7</v>
      </c>
      <c r="G491" s="2">
        <f t="shared" si="51"/>
        <v>3</v>
      </c>
      <c r="H491" s="3">
        <f t="shared" si="52"/>
        <v>3</v>
      </c>
    </row>
    <row r="492" spans="1:8" x14ac:dyDescent="0.2">
      <c r="A492" s="6">
        <v>442</v>
      </c>
      <c r="B492" s="6">
        <f t="shared" si="48"/>
        <v>14.531506849315068</v>
      </c>
      <c r="C492" s="3">
        <f>IF($E$2="Male",VLOOKUP(ROUNDDOWN(B492,0),'Boys WHO lb'!A:M,$I$6,FALSE),IF($E$2="Female",VLOOKUP(ROUNDDOWN(B492,0),'Girls WHO lb'!A:M,$I$6,FALSE),0))</f>
        <v>20.723452645390001</v>
      </c>
      <c r="D492" s="3">
        <f>IF($E$2="Male",VLOOKUP(ROUNDUP(B492,0),'Boys WHO lb'!A:M,$I$6,FALSE),IF($E$2="Female",VLOOKUP(ROUNDUP(B492,0),'Girls WHO lb'!A:M,$I$6,FALSE),0))</f>
        <v>21.164377169759998</v>
      </c>
      <c r="E492" s="3">
        <f t="shared" si="49"/>
        <v>20.957807050123645</v>
      </c>
      <c r="F492" s="3">
        <f t="shared" si="50"/>
        <v>7</v>
      </c>
      <c r="G492" s="2">
        <f t="shared" si="51"/>
        <v>3</v>
      </c>
      <c r="H492" s="3">
        <f t="shared" si="52"/>
        <v>3</v>
      </c>
    </row>
    <row r="493" spans="1:8" x14ac:dyDescent="0.2">
      <c r="A493" s="6">
        <v>443</v>
      </c>
      <c r="B493" s="6">
        <f t="shared" si="48"/>
        <v>14.564383561643835</v>
      </c>
      <c r="C493" s="3">
        <f>IF($E$2="Male",VLOOKUP(ROUNDDOWN(B493,0),'Boys WHO lb'!A:M,$I$6,FALSE),IF($E$2="Female",VLOOKUP(ROUNDDOWN(B493,0),'Girls WHO lb'!A:M,$I$6,FALSE),0))</f>
        <v>20.723452645390001</v>
      </c>
      <c r="D493" s="3">
        <f>IF($E$2="Male",VLOOKUP(ROUNDUP(B493,0),'Boys WHO lb'!A:M,$I$6,FALSE),IF($E$2="Female",VLOOKUP(ROUNDUP(B493,0),'Girls WHO lb'!A:M,$I$6,FALSE),0))</f>
        <v>21.164377169759998</v>
      </c>
      <c r="E493" s="3">
        <f t="shared" si="49"/>
        <v>20.972303198870055</v>
      </c>
      <c r="F493" s="3">
        <f t="shared" si="50"/>
        <v>7</v>
      </c>
      <c r="G493" s="2">
        <f t="shared" si="51"/>
        <v>3</v>
      </c>
      <c r="H493" s="3">
        <f t="shared" si="52"/>
        <v>3</v>
      </c>
    </row>
    <row r="494" spans="1:8" x14ac:dyDescent="0.2">
      <c r="A494" s="6">
        <v>444</v>
      </c>
      <c r="B494" s="6">
        <f t="shared" si="48"/>
        <v>14.597260273972601</v>
      </c>
      <c r="C494" s="3">
        <f>IF($E$2="Male",VLOOKUP(ROUNDDOWN(B494,0),'Boys WHO lb'!A:M,$I$6,FALSE),IF($E$2="Female",VLOOKUP(ROUNDDOWN(B494,0),'Girls WHO lb'!A:M,$I$6,FALSE),0))</f>
        <v>20.723452645390001</v>
      </c>
      <c r="D494" s="3">
        <f>IF($E$2="Male",VLOOKUP(ROUNDUP(B494,0),'Boys WHO lb'!A:M,$I$6,FALSE),IF($E$2="Female",VLOOKUP(ROUNDUP(B494,0),'Girls WHO lb'!A:M,$I$6,FALSE),0))</f>
        <v>21.164377169759998</v>
      </c>
      <c r="E494" s="3">
        <f t="shared" si="49"/>
        <v>20.986799347616465</v>
      </c>
      <c r="F494" s="3">
        <f t="shared" si="50"/>
        <v>7</v>
      </c>
      <c r="G494" s="2">
        <f t="shared" si="51"/>
        <v>3</v>
      </c>
      <c r="H494" s="3">
        <f t="shared" si="52"/>
        <v>3</v>
      </c>
    </row>
    <row r="495" spans="1:8" x14ac:dyDescent="0.2">
      <c r="A495" s="6">
        <v>445</v>
      </c>
      <c r="B495" s="6">
        <f t="shared" si="48"/>
        <v>14.63013698630137</v>
      </c>
      <c r="C495" s="3">
        <f>IF($E$2="Male",VLOOKUP(ROUNDDOWN(B495,0),'Boys WHO lb'!A:M,$I$6,FALSE),IF($E$2="Female",VLOOKUP(ROUNDDOWN(B495,0),'Girls WHO lb'!A:M,$I$6,FALSE),0))</f>
        <v>20.723452645390001</v>
      </c>
      <c r="D495" s="3">
        <f>IF($E$2="Male",VLOOKUP(ROUNDUP(B495,0),'Boys WHO lb'!A:M,$I$6,FALSE),IF($E$2="Female",VLOOKUP(ROUNDUP(B495,0),'Girls WHO lb'!A:M,$I$6,FALSE),0))</f>
        <v>21.164377169759998</v>
      </c>
      <c r="E495" s="3">
        <f t="shared" si="49"/>
        <v>21.001295496362875</v>
      </c>
      <c r="F495" s="3">
        <f t="shared" si="50"/>
        <v>7</v>
      </c>
      <c r="G495" s="2">
        <f t="shared" si="51"/>
        <v>3</v>
      </c>
      <c r="H495" s="3">
        <f t="shared" si="52"/>
        <v>3</v>
      </c>
    </row>
    <row r="496" spans="1:8" x14ac:dyDescent="0.2">
      <c r="A496" s="6">
        <v>446</v>
      </c>
      <c r="B496" s="6">
        <f t="shared" si="48"/>
        <v>14.663013698630136</v>
      </c>
      <c r="C496" s="3">
        <f>IF($E$2="Male",VLOOKUP(ROUNDDOWN(B496,0),'Boys WHO lb'!A:M,$I$6,FALSE),IF($E$2="Female",VLOOKUP(ROUNDDOWN(B496,0),'Girls WHO lb'!A:M,$I$6,FALSE),0))</f>
        <v>20.723452645390001</v>
      </c>
      <c r="D496" s="3">
        <f>IF($E$2="Male",VLOOKUP(ROUNDUP(B496,0),'Boys WHO lb'!A:M,$I$6,FALSE),IF($E$2="Female",VLOOKUP(ROUNDUP(B496,0),'Girls WHO lb'!A:M,$I$6,FALSE),0))</f>
        <v>21.164377169759998</v>
      </c>
      <c r="E496" s="3">
        <f t="shared" si="49"/>
        <v>21.015791645109285</v>
      </c>
      <c r="F496" s="3">
        <f t="shared" si="50"/>
        <v>7</v>
      </c>
      <c r="G496" s="2">
        <f t="shared" si="51"/>
        <v>3</v>
      </c>
      <c r="H496" s="3">
        <f t="shared" si="52"/>
        <v>3</v>
      </c>
    </row>
    <row r="497" spans="1:8" x14ac:dyDescent="0.2">
      <c r="A497" s="6">
        <v>447</v>
      </c>
      <c r="B497" s="6">
        <f t="shared" si="48"/>
        <v>14.695890410958903</v>
      </c>
      <c r="C497" s="3">
        <f>IF($E$2="Male",VLOOKUP(ROUNDDOWN(B497,0),'Boys WHO lb'!A:M,$I$6,FALSE),IF($E$2="Female",VLOOKUP(ROUNDDOWN(B497,0),'Girls WHO lb'!A:M,$I$6,FALSE),0))</f>
        <v>20.723452645390001</v>
      </c>
      <c r="D497" s="3">
        <f>IF($E$2="Male",VLOOKUP(ROUNDUP(B497,0),'Boys WHO lb'!A:M,$I$6,FALSE),IF($E$2="Female",VLOOKUP(ROUNDUP(B497,0),'Girls WHO lb'!A:M,$I$6,FALSE),0))</f>
        <v>21.164377169759998</v>
      </c>
      <c r="E497" s="3">
        <f t="shared" si="49"/>
        <v>21.030287793855695</v>
      </c>
      <c r="F497" s="3">
        <f t="shared" si="50"/>
        <v>7</v>
      </c>
      <c r="G497" s="2">
        <f t="shared" si="51"/>
        <v>3</v>
      </c>
      <c r="H497" s="3">
        <f t="shared" si="52"/>
        <v>3</v>
      </c>
    </row>
    <row r="498" spans="1:8" x14ac:dyDescent="0.2">
      <c r="A498" s="6">
        <v>448</v>
      </c>
      <c r="B498" s="6">
        <f t="shared" ref="B498:B561" si="53">A498/$I$3</f>
        <v>14.728767123287671</v>
      </c>
      <c r="C498" s="3">
        <f>IF($E$2="Male",VLOOKUP(ROUNDDOWN(B498,0),'Boys WHO lb'!A:M,$I$6,FALSE),IF($E$2="Female",VLOOKUP(ROUNDDOWN(B498,0),'Girls WHO lb'!A:M,$I$6,FALSE),0))</f>
        <v>20.723452645390001</v>
      </c>
      <c r="D498" s="3">
        <f>IF($E$2="Male",VLOOKUP(ROUNDUP(B498,0),'Boys WHO lb'!A:M,$I$6,FALSE),IF($E$2="Female",VLOOKUP(ROUNDUP(B498,0),'Girls WHO lb'!A:M,$I$6,FALSE),0))</f>
        <v>21.164377169759998</v>
      </c>
      <c r="E498" s="3">
        <f t="shared" ref="E498:E561" si="54">C498+(MOD(B498,1)*(D498-C498))</f>
        <v>21.044783942602109</v>
      </c>
      <c r="F498" s="3">
        <f t="shared" ref="F498:F561" si="55">IF(B498&lt;=1,12,IF(B498&lt;=3,10,IF(B498&lt;=12,8,IF(B498&lt;=36,7))))</f>
        <v>7</v>
      </c>
      <c r="G498" s="2">
        <f t="shared" si="51"/>
        <v>3</v>
      </c>
      <c r="H498" s="3">
        <f t="shared" si="52"/>
        <v>3</v>
      </c>
    </row>
    <row r="499" spans="1:8" x14ac:dyDescent="0.2">
      <c r="A499" s="6">
        <v>449</v>
      </c>
      <c r="B499" s="6">
        <f t="shared" si="53"/>
        <v>14.761643835616438</v>
      </c>
      <c r="C499" s="3">
        <f>IF($E$2="Male",VLOOKUP(ROUNDDOWN(B499,0),'Boys WHO lb'!A:M,$I$6,FALSE),IF($E$2="Female",VLOOKUP(ROUNDDOWN(B499,0),'Girls WHO lb'!A:M,$I$6,FALSE),0))</f>
        <v>20.723452645390001</v>
      </c>
      <c r="D499" s="3">
        <f>IF($E$2="Male",VLOOKUP(ROUNDUP(B499,0),'Boys WHO lb'!A:M,$I$6,FALSE),IF($E$2="Female",VLOOKUP(ROUNDUP(B499,0),'Girls WHO lb'!A:M,$I$6,FALSE),0))</f>
        <v>21.164377169759998</v>
      </c>
      <c r="E499" s="3">
        <f t="shared" si="54"/>
        <v>21.059280091348519</v>
      </c>
      <c r="F499" s="3">
        <f t="shared" si="55"/>
        <v>7</v>
      </c>
      <c r="G499" s="2">
        <f t="shared" ref="G499:G562" si="56">IF(E499&lt;=8,0,IF(E499&lt;=12,1,IF(E499&lt;=16,2,IF(E499&lt;=22,3,IF(E499&lt;=27,4,IF(E499&lt;=35,5,IF(E499&lt;=50,6,"")))))))</f>
        <v>3</v>
      </c>
      <c r="H499" s="3">
        <f t="shared" ref="H499:H562" si="57">IF(E499&lt;=10,0,IF(E499&lt;=15,1,IF(E499&lt;=18,2,IF(E499&lt;=28,3,IF(E499&lt;=37,4,IF(E499&lt;=50,6,""))))))</f>
        <v>3</v>
      </c>
    </row>
    <row r="500" spans="1:8" x14ac:dyDescent="0.2">
      <c r="A500" s="6">
        <v>450</v>
      </c>
      <c r="B500" s="6">
        <f t="shared" si="53"/>
        <v>14.794520547945204</v>
      </c>
      <c r="C500" s="3">
        <f>IF($E$2="Male",VLOOKUP(ROUNDDOWN(B500,0),'Boys WHO lb'!A:M,$I$6,FALSE),IF($E$2="Female",VLOOKUP(ROUNDDOWN(B500,0),'Girls WHO lb'!A:M,$I$6,FALSE),0))</f>
        <v>20.723452645390001</v>
      </c>
      <c r="D500" s="3">
        <f>IF($E$2="Male",VLOOKUP(ROUNDUP(B500,0),'Boys WHO lb'!A:M,$I$6,FALSE),IF($E$2="Female",VLOOKUP(ROUNDUP(B500,0),'Girls WHO lb'!A:M,$I$6,FALSE),0))</f>
        <v>21.164377169759998</v>
      </c>
      <c r="E500" s="3">
        <f t="shared" si="54"/>
        <v>21.073776240094929</v>
      </c>
      <c r="F500" s="3">
        <f t="shared" si="55"/>
        <v>7</v>
      </c>
      <c r="G500" s="2">
        <f t="shared" si="56"/>
        <v>3</v>
      </c>
      <c r="H500" s="3">
        <f t="shared" si="57"/>
        <v>3</v>
      </c>
    </row>
    <row r="501" spans="1:8" x14ac:dyDescent="0.2">
      <c r="A501" s="6">
        <v>451</v>
      </c>
      <c r="B501" s="6">
        <f t="shared" si="53"/>
        <v>14.827397260273973</v>
      </c>
      <c r="C501" s="3">
        <f>IF($E$2="Male",VLOOKUP(ROUNDDOWN(B501,0),'Boys WHO lb'!A:M,$I$6,FALSE),IF($E$2="Female",VLOOKUP(ROUNDDOWN(B501,0),'Girls WHO lb'!A:M,$I$6,FALSE),0))</f>
        <v>20.723452645390001</v>
      </c>
      <c r="D501" s="3">
        <f>IF($E$2="Male",VLOOKUP(ROUNDUP(B501,0),'Boys WHO lb'!A:M,$I$6,FALSE),IF($E$2="Female",VLOOKUP(ROUNDUP(B501,0),'Girls WHO lb'!A:M,$I$6,FALSE),0))</f>
        <v>21.164377169759998</v>
      </c>
      <c r="E501" s="3">
        <f t="shared" si="54"/>
        <v>21.088272388841339</v>
      </c>
      <c r="F501" s="3">
        <f t="shared" si="55"/>
        <v>7</v>
      </c>
      <c r="G501" s="2">
        <f t="shared" si="56"/>
        <v>3</v>
      </c>
      <c r="H501" s="3">
        <f t="shared" si="57"/>
        <v>3</v>
      </c>
    </row>
    <row r="502" spans="1:8" x14ac:dyDescent="0.2">
      <c r="A502" s="6">
        <v>452</v>
      </c>
      <c r="B502" s="6">
        <f t="shared" si="53"/>
        <v>14.860273972602739</v>
      </c>
      <c r="C502" s="3">
        <f>IF($E$2="Male",VLOOKUP(ROUNDDOWN(B502,0),'Boys WHO lb'!A:M,$I$6,FALSE),IF($E$2="Female",VLOOKUP(ROUNDDOWN(B502,0),'Girls WHO lb'!A:M,$I$6,FALSE),0))</f>
        <v>20.723452645390001</v>
      </c>
      <c r="D502" s="3">
        <f>IF($E$2="Male",VLOOKUP(ROUNDUP(B502,0),'Boys WHO lb'!A:M,$I$6,FALSE),IF($E$2="Female",VLOOKUP(ROUNDUP(B502,0),'Girls WHO lb'!A:M,$I$6,FALSE),0))</f>
        <v>21.164377169759998</v>
      </c>
      <c r="E502" s="3">
        <f t="shared" si="54"/>
        <v>21.102768537587753</v>
      </c>
      <c r="F502" s="3">
        <f t="shared" si="55"/>
        <v>7</v>
      </c>
      <c r="G502" s="2">
        <f t="shared" si="56"/>
        <v>3</v>
      </c>
      <c r="H502" s="3">
        <f t="shared" si="57"/>
        <v>3</v>
      </c>
    </row>
    <row r="503" spans="1:8" x14ac:dyDescent="0.2">
      <c r="A503" s="6">
        <v>453</v>
      </c>
      <c r="B503" s="6">
        <f t="shared" si="53"/>
        <v>14.893150684931506</v>
      </c>
      <c r="C503" s="3">
        <f>IF($E$2="Male",VLOOKUP(ROUNDDOWN(B503,0),'Boys WHO lb'!A:M,$I$6,FALSE),IF($E$2="Female",VLOOKUP(ROUNDDOWN(B503,0),'Girls WHO lb'!A:M,$I$6,FALSE),0))</f>
        <v>20.723452645390001</v>
      </c>
      <c r="D503" s="3">
        <f>IF($E$2="Male",VLOOKUP(ROUNDUP(B503,0),'Boys WHO lb'!A:M,$I$6,FALSE),IF($E$2="Female",VLOOKUP(ROUNDUP(B503,0),'Girls WHO lb'!A:M,$I$6,FALSE),0))</f>
        <v>21.164377169759998</v>
      </c>
      <c r="E503" s="3">
        <f t="shared" si="54"/>
        <v>21.117264686334163</v>
      </c>
      <c r="F503" s="3">
        <f t="shared" si="55"/>
        <v>7</v>
      </c>
      <c r="G503" s="2">
        <f t="shared" si="56"/>
        <v>3</v>
      </c>
      <c r="H503" s="3">
        <f t="shared" si="57"/>
        <v>3</v>
      </c>
    </row>
    <row r="504" spans="1:8" x14ac:dyDescent="0.2">
      <c r="A504" s="6">
        <v>454</v>
      </c>
      <c r="B504" s="6">
        <f t="shared" si="53"/>
        <v>14.926027397260274</v>
      </c>
      <c r="C504" s="3">
        <f>IF($E$2="Male",VLOOKUP(ROUNDDOWN(B504,0),'Boys WHO lb'!A:M,$I$6,FALSE),IF($E$2="Female",VLOOKUP(ROUNDDOWN(B504,0),'Girls WHO lb'!A:M,$I$6,FALSE),0))</f>
        <v>20.723452645390001</v>
      </c>
      <c r="D504" s="3">
        <f>IF($E$2="Male",VLOOKUP(ROUNDUP(B504,0),'Boys WHO lb'!A:M,$I$6,FALSE),IF($E$2="Female",VLOOKUP(ROUNDUP(B504,0),'Girls WHO lb'!A:M,$I$6,FALSE),0))</f>
        <v>21.164377169759998</v>
      </c>
      <c r="E504" s="3">
        <f t="shared" si="54"/>
        <v>21.131760835080573</v>
      </c>
      <c r="F504" s="3">
        <f t="shared" si="55"/>
        <v>7</v>
      </c>
      <c r="G504" s="2">
        <f t="shared" si="56"/>
        <v>3</v>
      </c>
      <c r="H504" s="3">
        <f t="shared" si="57"/>
        <v>3</v>
      </c>
    </row>
    <row r="505" spans="1:8" x14ac:dyDescent="0.2">
      <c r="A505" s="6">
        <v>455</v>
      </c>
      <c r="B505" s="6">
        <f t="shared" si="53"/>
        <v>14.95890410958904</v>
      </c>
      <c r="C505" s="3">
        <f>IF($E$2="Male",VLOOKUP(ROUNDDOWN(B505,0),'Boys WHO lb'!A:M,$I$6,FALSE),IF($E$2="Female",VLOOKUP(ROUNDDOWN(B505,0),'Girls WHO lb'!A:M,$I$6,FALSE),0))</f>
        <v>20.723452645390001</v>
      </c>
      <c r="D505" s="3">
        <f>IF($E$2="Male",VLOOKUP(ROUNDUP(B505,0),'Boys WHO lb'!A:M,$I$6,FALSE),IF($E$2="Female",VLOOKUP(ROUNDUP(B505,0),'Girls WHO lb'!A:M,$I$6,FALSE),0))</f>
        <v>21.164377169759998</v>
      </c>
      <c r="E505" s="3">
        <f t="shared" si="54"/>
        <v>21.146256983826984</v>
      </c>
      <c r="F505" s="3">
        <f t="shared" si="55"/>
        <v>7</v>
      </c>
      <c r="G505" s="2">
        <f t="shared" si="56"/>
        <v>3</v>
      </c>
      <c r="H505" s="3">
        <f t="shared" si="57"/>
        <v>3</v>
      </c>
    </row>
    <row r="506" spans="1:8" x14ac:dyDescent="0.2">
      <c r="A506" s="6">
        <v>456</v>
      </c>
      <c r="B506" s="6">
        <f t="shared" si="53"/>
        <v>14.991780821917807</v>
      </c>
      <c r="C506" s="3">
        <f>IF($E$2="Male",VLOOKUP(ROUNDDOWN(B506,0),'Boys WHO lb'!A:M,$I$6,FALSE),IF($E$2="Female",VLOOKUP(ROUNDDOWN(B506,0),'Girls WHO lb'!A:M,$I$6,FALSE),0))</f>
        <v>20.723452645390001</v>
      </c>
      <c r="D506" s="3">
        <f>IF($E$2="Male",VLOOKUP(ROUNDUP(B506,0),'Boys WHO lb'!A:M,$I$6,FALSE),IF($E$2="Female",VLOOKUP(ROUNDUP(B506,0),'Girls WHO lb'!A:M,$I$6,FALSE),0))</f>
        <v>21.164377169759998</v>
      </c>
      <c r="E506" s="3">
        <f t="shared" si="54"/>
        <v>21.160753132573394</v>
      </c>
      <c r="F506" s="3">
        <f t="shared" si="55"/>
        <v>7</v>
      </c>
      <c r="G506" s="2">
        <f t="shared" si="56"/>
        <v>3</v>
      </c>
      <c r="H506" s="3">
        <f t="shared" si="57"/>
        <v>3</v>
      </c>
    </row>
    <row r="507" spans="1:8" x14ac:dyDescent="0.2">
      <c r="A507" s="6">
        <v>457</v>
      </c>
      <c r="B507" s="6">
        <f t="shared" si="53"/>
        <v>15.024657534246575</v>
      </c>
      <c r="C507" s="3">
        <f>IF($E$2="Male",VLOOKUP(ROUNDDOWN(B507,0),'Boys WHO lb'!A:M,$I$6,FALSE),IF($E$2="Female",VLOOKUP(ROUNDDOWN(B507,0),'Girls WHO lb'!A:M,$I$6,FALSE),0))</f>
        <v>21.164377169759998</v>
      </c>
      <c r="D507" s="3">
        <f>IF($E$2="Male",VLOOKUP(ROUNDUP(B507,0),'Boys WHO lb'!A:M,$I$6,FALSE),IF($E$2="Female",VLOOKUP(ROUNDUP(B507,0),'Girls WHO lb'!A:M,$I$6,FALSE),0))</f>
        <v>21.605301694130002</v>
      </c>
      <c r="E507" s="3">
        <f t="shared" si="54"/>
        <v>21.175249281319807</v>
      </c>
      <c r="F507" s="3">
        <f t="shared" si="55"/>
        <v>7</v>
      </c>
      <c r="G507" s="2">
        <f t="shared" si="56"/>
        <v>3</v>
      </c>
      <c r="H507" s="3">
        <f t="shared" si="57"/>
        <v>3</v>
      </c>
    </row>
    <row r="508" spans="1:8" x14ac:dyDescent="0.2">
      <c r="A508" s="6">
        <v>458</v>
      </c>
      <c r="B508" s="6">
        <f t="shared" si="53"/>
        <v>15.057534246575342</v>
      </c>
      <c r="C508" s="3">
        <f>IF($E$2="Male",VLOOKUP(ROUNDDOWN(B508,0),'Boys WHO lb'!A:M,$I$6,FALSE),IF($E$2="Female",VLOOKUP(ROUNDDOWN(B508,0),'Girls WHO lb'!A:M,$I$6,FALSE),0))</f>
        <v>21.164377169759998</v>
      </c>
      <c r="D508" s="3">
        <f>IF($E$2="Male",VLOOKUP(ROUNDUP(B508,0),'Boys WHO lb'!A:M,$I$6,FALSE),IF($E$2="Female",VLOOKUP(ROUNDUP(B508,0),'Girls WHO lb'!A:M,$I$6,FALSE),0))</f>
        <v>21.605301694130002</v>
      </c>
      <c r="E508" s="3">
        <f t="shared" si="54"/>
        <v>21.189745430066218</v>
      </c>
      <c r="F508" s="3">
        <f t="shared" si="55"/>
        <v>7</v>
      </c>
      <c r="G508" s="2">
        <f t="shared" si="56"/>
        <v>3</v>
      </c>
      <c r="H508" s="3">
        <f t="shared" si="57"/>
        <v>3</v>
      </c>
    </row>
    <row r="509" spans="1:8" x14ac:dyDescent="0.2">
      <c r="A509" s="6">
        <v>459</v>
      </c>
      <c r="B509" s="6">
        <f t="shared" si="53"/>
        <v>15.090410958904108</v>
      </c>
      <c r="C509" s="3">
        <f>IF($E$2="Male",VLOOKUP(ROUNDDOWN(B509,0),'Boys WHO lb'!A:M,$I$6,FALSE),IF($E$2="Female",VLOOKUP(ROUNDDOWN(B509,0),'Girls WHO lb'!A:M,$I$6,FALSE),0))</f>
        <v>21.164377169759998</v>
      </c>
      <c r="D509" s="3">
        <f>IF($E$2="Male",VLOOKUP(ROUNDUP(B509,0),'Boys WHO lb'!A:M,$I$6,FALSE),IF($E$2="Female",VLOOKUP(ROUNDUP(B509,0),'Girls WHO lb'!A:M,$I$6,FALSE),0))</f>
        <v>21.605301694130002</v>
      </c>
      <c r="E509" s="3">
        <f t="shared" si="54"/>
        <v>21.204241578812628</v>
      </c>
      <c r="F509" s="3">
        <f t="shared" si="55"/>
        <v>7</v>
      </c>
      <c r="G509" s="2">
        <f t="shared" si="56"/>
        <v>3</v>
      </c>
      <c r="H509" s="3">
        <f t="shared" si="57"/>
        <v>3</v>
      </c>
    </row>
    <row r="510" spans="1:8" x14ac:dyDescent="0.2">
      <c r="A510" s="6">
        <v>460</v>
      </c>
      <c r="B510" s="6">
        <f t="shared" si="53"/>
        <v>15.123287671232877</v>
      </c>
      <c r="C510" s="3">
        <f>IF($E$2="Male",VLOOKUP(ROUNDDOWN(B510,0),'Boys WHO lb'!A:M,$I$6,FALSE),IF($E$2="Female",VLOOKUP(ROUNDDOWN(B510,0),'Girls WHO lb'!A:M,$I$6,FALSE),0))</f>
        <v>21.164377169759998</v>
      </c>
      <c r="D510" s="3">
        <f>IF($E$2="Male",VLOOKUP(ROUNDUP(B510,0),'Boys WHO lb'!A:M,$I$6,FALSE),IF($E$2="Female",VLOOKUP(ROUNDUP(B510,0),'Girls WHO lb'!A:M,$I$6,FALSE),0))</f>
        <v>21.605301694130002</v>
      </c>
      <c r="E510" s="3">
        <f t="shared" si="54"/>
        <v>21.218737727559041</v>
      </c>
      <c r="F510" s="3">
        <f t="shared" si="55"/>
        <v>7</v>
      </c>
      <c r="G510" s="2">
        <f t="shared" si="56"/>
        <v>3</v>
      </c>
      <c r="H510" s="3">
        <f t="shared" si="57"/>
        <v>3</v>
      </c>
    </row>
    <row r="511" spans="1:8" x14ac:dyDescent="0.2">
      <c r="A511" s="6">
        <v>461</v>
      </c>
      <c r="B511" s="6">
        <f t="shared" si="53"/>
        <v>15.156164383561643</v>
      </c>
      <c r="C511" s="3">
        <f>IF($E$2="Male",VLOOKUP(ROUNDDOWN(B511,0),'Boys WHO lb'!A:M,$I$6,FALSE),IF($E$2="Female",VLOOKUP(ROUNDDOWN(B511,0),'Girls WHO lb'!A:M,$I$6,FALSE),0))</f>
        <v>21.164377169759998</v>
      </c>
      <c r="D511" s="3">
        <f>IF($E$2="Male",VLOOKUP(ROUNDUP(B511,0),'Boys WHO lb'!A:M,$I$6,FALSE),IF($E$2="Female",VLOOKUP(ROUNDUP(B511,0),'Girls WHO lb'!A:M,$I$6,FALSE),0))</f>
        <v>21.605301694130002</v>
      </c>
      <c r="E511" s="3">
        <f t="shared" si="54"/>
        <v>21.233233876305452</v>
      </c>
      <c r="F511" s="3">
        <f t="shared" si="55"/>
        <v>7</v>
      </c>
      <c r="G511" s="2">
        <f t="shared" si="56"/>
        <v>3</v>
      </c>
      <c r="H511" s="3">
        <f t="shared" si="57"/>
        <v>3</v>
      </c>
    </row>
    <row r="512" spans="1:8" x14ac:dyDescent="0.2">
      <c r="A512" s="6">
        <v>462</v>
      </c>
      <c r="B512" s="6">
        <f t="shared" si="53"/>
        <v>15.18904109589041</v>
      </c>
      <c r="C512" s="3">
        <f>IF($E$2="Male",VLOOKUP(ROUNDDOWN(B512,0),'Boys WHO lb'!A:M,$I$6,FALSE),IF($E$2="Female",VLOOKUP(ROUNDDOWN(B512,0),'Girls WHO lb'!A:M,$I$6,FALSE),0))</f>
        <v>21.164377169759998</v>
      </c>
      <c r="D512" s="3">
        <f>IF($E$2="Male",VLOOKUP(ROUNDUP(B512,0),'Boys WHO lb'!A:M,$I$6,FALSE),IF($E$2="Female",VLOOKUP(ROUNDUP(B512,0),'Girls WHO lb'!A:M,$I$6,FALSE),0))</f>
        <v>21.605301694130002</v>
      </c>
      <c r="E512" s="3">
        <f t="shared" si="54"/>
        <v>21.247730025051862</v>
      </c>
      <c r="F512" s="3">
        <f t="shared" si="55"/>
        <v>7</v>
      </c>
      <c r="G512" s="2">
        <f t="shared" si="56"/>
        <v>3</v>
      </c>
      <c r="H512" s="3">
        <f t="shared" si="57"/>
        <v>3</v>
      </c>
    </row>
    <row r="513" spans="1:8" x14ac:dyDescent="0.2">
      <c r="A513" s="6">
        <v>463</v>
      </c>
      <c r="B513" s="6">
        <f t="shared" si="53"/>
        <v>15.221917808219178</v>
      </c>
      <c r="C513" s="3">
        <f>IF($E$2="Male",VLOOKUP(ROUNDDOWN(B513,0),'Boys WHO lb'!A:M,$I$6,FALSE),IF($E$2="Female",VLOOKUP(ROUNDDOWN(B513,0),'Girls WHO lb'!A:M,$I$6,FALSE),0))</f>
        <v>21.164377169759998</v>
      </c>
      <c r="D513" s="3">
        <f>IF($E$2="Male",VLOOKUP(ROUNDUP(B513,0),'Boys WHO lb'!A:M,$I$6,FALSE),IF($E$2="Female",VLOOKUP(ROUNDUP(B513,0),'Girls WHO lb'!A:M,$I$6,FALSE),0))</f>
        <v>21.605301694130002</v>
      </c>
      <c r="E513" s="3">
        <f t="shared" si="54"/>
        <v>21.262226173798272</v>
      </c>
      <c r="F513" s="3">
        <f t="shared" si="55"/>
        <v>7</v>
      </c>
      <c r="G513" s="2">
        <f t="shared" si="56"/>
        <v>3</v>
      </c>
      <c r="H513" s="3">
        <f t="shared" si="57"/>
        <v>3</v>
      </c>
    </row>
    <row r="514" spans="1:8" x14ac:dyDescent="0.2">
      <c r="A514" s="6">
        <v>464</v>
      </c>
      <c r="B514" s="6">
        <f t="shared" si="53"/>
        <v>15.254794520547945</v>
      </c>
      <c r="C514" s="3">
        <f>IF($E$2="Male",VLOOKUP(ROUNDDOWN(B514,0),'Boys WHO lb'!A:M,$I$6,FALSE),IF($E$2="Female",VLOOKUP(ROUNDDOWN(B514,0),'Girls WHO lb'!A:M,$I$6,FALSE),0))</f>
        <v>21.164377169759998</v>
      </c>
      <c r="D514" s="3">
        <f>IF($E$2="Male",VLOOKUP(ROUNDUP(B514,0),'Boys WHO lb'!A:M,$I$6,FALSE),IF($E$2="Female",VLOOKUP(ROUNDUP(B514,0),'Girls WHO lb'!A:M,$I$6,FALSE),0))</f>
        <v>21.605301694130002</v>
      </c>
      <c r="E514" s="3">
        <f t="shared" si="54"/>
        <v>21.276722322544686</v>
      </c>
      <c r="F514" s="3">
        <f t="shared" si="55"/>
        <v>7</v>
      </c>
      <c r="G514" s="2">
        <f t="shared" si="56"/>
        <v>3</v>
      </c>
      <c r="H514" s="3">
        <f t="shared" si="57"/>
        <v>3</v>
      </c>
    </row>
    <row r="515" spans="1:8" x14ac:dyDescent="0.2">
      <c r="A515" s="6">
        <v>465</v>
      </c>
      <c r="B515" s="6">
        <f t="shared" si="53"/>
        <v>15.287671232876711</v>
      </c>
      <c r="C515" s="3">
        <f>IF($E$2="Male",VLOOKUP(ROUNDDOWN(B515,0),'Boys WHO lb'!A:M,$I$6,FALSE),IF($E$2="Female",VLOOKUP(ROUNDDOWN(B515,0),'Girls WHO lb'!A:M,$I$6,FALSE),0))</f>
        <v>21.164377169759998</v>
      </c>
      <c r="D515" s="3">
        <f>IF($E$2="Male",VLOOKUP(ROUNDUP(B515,0),'Boys WHO lb'!A:M,$I$6,FALSE),IF($E$2="Female",VLOOKUP(ROUNDUP(B515,0),'Girls WHO lb'!A:M,$I$6,FALSE),0))</f>
        <v>21.605301694130002</v>
      </c>
      <c r="E515" s="3">
        <f t="shared" si="54"/>
        <v>21.291218471291096</v>
      </c>
      <c r="F515" s="3">
        <f t="shared" si="55"/>
        <v>7</v>
      </c>
      <c r="G515" s="2">
        <f t="shared" si="56"/>
        <v>3</v>
      </c>
      <c r="H515" s="3">
        <f t="shared" si="57"/>
        <v>3</v>
      </c>
    </row>
    <row r="516" spans="1:8" x14ac:dyDescent="0.2">
      <c r="A516" s="6">
        <v>466</v>
      </c>
      <c r="B516" s="6">
        <f t="shared" si="53"/>
        <v>15.32054794520548</v>
      </c>
      <c r="C516" s="3">
        <f>IF($E$2="Male",VLOOKUP(ROUNDDOWN(B516,0),'Boys WHO lb'!A:M,$I$6,FALSE),IF($E$2="Female",VLOOKUP(ROUNDDOWN(B516,0),'Girls WHO lb'!A:M,$I$6,FALSE),0))</f>
        <v>21.164377169759998</v>
      </c>
      <c r="D516" s="3">
        <f>IF($E$2="Male",VLOOKUP(ROUNDUP(B516,0),'Boys WHO lb'!A:M,$I$6,FALSE),IF($E$2="Female",VLOOKUP(ROUNDUP(B516,0),'Girls WHO lb'!A:M,$I$6,FALSE),0))</f>
        <v>21.605301694130002</v>
      </c>
      <c r="E516" s="3">
        <f t="shared" si="54"/>
        <v>21.305714620037506</v>
      </c>
      <c r="F516" s="3">
        <f t="shared" si="55"/>
        <v>7</v>
      </c>
      <c r="G516" s="2">
        <f t="shared" si="56"/>
        <v>3</v>
      </c>
      <c r="H516" s="3">
        <f t="shared" si="57"/>
        <v>3</v>
      </c>
    </row>
    <row r="517" spans="1:8" x14ac:dyDescent="0.2">
      <c r="A517" s="6">
        <v>467</v>
      </c>
      <c r="B517" s="6">
        <f t="shared" si="53"/>
        <v>15.353424657534246</v>
      </c>
      <c r="C517" s="3">
        <f>IF($E$2="Male",VLOOKUP(ROUNDDOWN(B517,0),'Boys WHO lb'!A:M,$I$6,FALSE),IF($E$2="Female",VLOOKUP(ROUNDDOWN(B517,0),'Girls WHO lb'!A:M,$I$6,FALSE),0))</f>
        <v>21.164377169759998</v>
      </c>
      <c r="D517" s="3">
        <f>IF($E$2="Male",VLOOKUP(ROUNDUP(B517,0),'Boys WHO lb'!A:M,$I$6,FALSE),IF($E$2="Female",VLOOKUP(ROUNDUP(B517,0),'Girls WHO lb'!A:M,$I$6,FALSE),0))</f>
        <v>21.605301694130002</v>
      </c>
      <c r="E517" s="3">
        <f t="shared" si="54"/>
        <v>21.320210768783916</v>
      </c>
      <c r="F517" s="3">
        <f t="shared" si="55"/>
        <v>7</v>
      </c>
      <c r="G517" s="2">
        <f t="shared" si="56"/>
        <v>3</v>
      </c>
      <c r="H517" s="3">
        <f t="shared" si="57"/>
        <v>3</v>
      </c>
    </row>
    <row r="518" spans="1:8" x14ac:dyDescent="0.2">
      <c r="A518" s="6">
        <v>468</v>
      </c>
      <c r="B518" s="6">
        <f t="shared" si="53"/>
        <v>15.386301369863013</v>
      </c>
      <c r="C518" s="3">
        <f>IF($E$2="Male",VLOOKUP(ROUNDDOWN(B518,0),'Boys WHO lb'!A:M,$I$6,FALSE),IF($E$2="Female",VLOOKUP(ROUNDDOWN(B518,0),'Girls WHO lb'!A:M,$I$6,FALSE),0))</f>
        <v>21.164377169759998</v>
      </c>
      <c r="D518" s="3">
        <f>IF($E$2="Male",VLOOKUP(ROUNDUP(B518,0),'Boys WHO lb'!A:M,$I$6,FALSE),IF($E$2="Female",VLOOKUP(ROUNDUP(B518,0),'Girls WHO lb'!A:M,$I$6,FALSE),0))</f>
        <v>21.605301694130002</v>
      </c>
      <c r="E518" s="3">
        <f t="shared" si="54"/>
        <v>21.33470691753033</v>
      </c>
      <c r="F518" s="3">
        <f t="shared" si="55"/>
        <v>7</v>
      </c>
      <c r="G518" s="2">
        <f t="shared" si="56"/>
        <v>3</v>
      </c>
      <c r="H518" s="3">
        <f t="shared" si="57"/>
        <v>3</v>
      </c>
    </row>
    <row r="519" spans="1:8" x14ac:dyDescent="0.2">
      <c r="A519" s="6">
        <v>469</v>
      </c>
      <c r="B519" s="6">
        <f t="shared" si="53"/>
        <v>15.419178082191781</v>
      </c>
      <c r="C519" s="3">
        <f>IF($E$2="Male",VLOOKUP(ROUNDDOWN(B519,0),'Boys WHO lb'!A:M,$I$6,FALSE),IF($E$2="Female",VLOOKUP(ROUNDDOWN(B519,0),'Girls WHO lb'!A:M,$I$6,FALSE),0))</f>
        <v>21.164377169759998</v>
      </c>
      <c r="D519" s="3">
        <f>IF($E$2="Male",VLOOKUP(ROUNDUP(B519,0),'Boys WHO lb'!A:M,$I$6,FALSE),IF($E$2="Female",VLOOKUP(ROUNDUP(B519,0),'Girls WHO lb'!A:M,$I$6,FALSE),0))</f>
        <v>21.605301694130002</v>
      </c>
      <c r="E519" s="3">
        <f t="shared" si="54"/>
        <v>21.34920306627674</v>
      </c>
      <c r="F519" s="3">
        <f t="shared" si="55"/>
        <v>7</v>
      </c>
      <c r="G519" s="2">
        <f t="shared" si="56"/>
        <v>3</v>
      </c>
      <c r="H519" s="3">
        <f t="shared" si="57"/>
        <v>3</v>
      </c>
    </row>
    <row r="520" spans="1:8" x14ac:dyDescent="0.2">
      <c r="A520" s="6">
        <v>470</v>
      </c>
      <c r="B520" s="6">
        <f t="shared" si="53"/>
        <v>15.452054794520548</v>
      </c>
      <c r="C520" s="3">
        <f>IF($E$2="Male",VLOOKUP(ROUNDDOWN(B520,0),'Boys WHO lb'!A:M,$I$6,FALSE),IF($E$2="Female",VLOOKUP(ROUNDDOWN(B520,0),'Girls WHO lb'!A:M,$I$6,FALSE),0))</f>
        <v>21.164377169759998</v>
      </c>
      <c r="D520" s="3">
        <f>IF($E$2="Male",VLOOKUP(ROUNDUP(B520,0),'Boys WHO lb'!A:M,$I$6,FALSE),IF($E$2="Female",VLOOKUP(ROUNDUP(B520,0),'Girls WHO lb'!A:M,$I$6,FALSE),0))</f>
        <v>21.605301694130002</v>
      </c>
      <c r="E520" s="3">
        <f t="shared" si="54"/>
        <v>21.36369921502315</v>
      </c>
      <c r="F520" s="3">
        <f t="shared" si="55"/>
        <v>7</v>
      </c>
      <c r="G520" s="2">
        <f t="shared" si="56"/>
        <v>3</v>
      </c>
      <c r="H520" s="3">
        <f t="shared" si="57"/>
        <v>3</v>
      </c>
    </row>
    <row r="521" spans="1:8" x14ac:dyDescent="0.2">
      <c r="A521" s="6">
        <v>471</v>
      </c>
      <c r="B521" s="6">
        <f t="shared" si="53"/>
        <v>15.484931506849314</v>
      </c>
      <c r="C521" s="3">
        <f>IF($E$2="Male",VLOOKUP(ROUNDDOWN(B521,0),'Boys WHO lb'!A:M,$I$6,FALSE),IF($E$2="Female",VLOOKUP(ROUNDDOWN(B521,0),'Girls WHO lb'!A:M,$I$6,FALSE),0))</f>
        <v>21.164377169759998</v>
      </c>
      <c r="D521" s="3">
        <f>IF($E$2="Male",VLOOKUP(ROUNDUP(B521,0),'Boys WHO lb'!A:M,$I$6,FALSE),IF($E$2="Female",VLOOKUP(ROUNDUP(B521,0),'Girls WHO lb'!A:M,$I$6,FALSE),0))</f>
        <v>21.605301694130002</v>
      </c>
      <c r="E521" s="3">
        <f t="shared" si="54"/>
        <v>21.37819536376956</v>
      </c>
      <c r="F521" s="3">
        <f t="shared" si="55"/>
        <v>7</v>
      </c>
      <c r="G521" s="2">
        <f t="shared" si="56"/>
        <v>3</v>
      </c>
      <c r="H521" s="3">
        <f t="shared" si="57"/>
        <v>3</v>
      </c>
    </row>
    <row r="522" spans="1:8" x14ac:dyDescent="0.2">
      <c r="A522" s="6">
        <v>472</v>
      </c>
      <c r="B522" s="6">
        <f t="shared" si="53"/>
        <v>15.517808219178082</v>
      </c>
      <c r="C522" s="3">
        <f>IF($E$2="Male",VLOOKUP(ROUNDDOWN(B522,0),'Boys WHO lb'!A:M,$I$6,FALSE),IF($E$2="Female",VLOOKUP(ROUNDDOWN(B522,0),'Girls WHO lb'!A:M,$I$6,FALSE),0))</f>
        <v>21.164377169759998</v>
      </c>
      <c r="D522" s="3">
        <f>IF($E$2="Male",VLOOKUP(ROUNDUP(B522,0),'Boys WHO lb'!A:M,$I$6,FALSE),IF($E$2="Female",VLOOKUP(ROUNDUP(B522,0),'Girls WHO lb'!A:M,$I$6,FALSE),0))</f>
        <v>21.605301694130002</v>
      </c>
      <c r="E522" s="3">
        <f t="shared" si="54"/>
        <v>21.392691512515974</v>
      </c>
      <c r="F522" s="3">
        <f t="shared" si="55"/>
        <v>7</v>
      </c>
      <c r="G522" s="2">
        <f t="shared" si="56"/>
        <v>3</v>
      </c>
      <c r="H522" s="3">
        <f t="shared" si="57"/>
        <v>3</v>
      </c>
    </row>
    <row r="523" spans="1:8" x14ac:dyDescent="0.2">
      <c r="A523" s="6">
        <v>473</v>
      </c>
      <c r="B523" s="6">
        <f t="shared" si="53"/>
        <v>15.550684931506849</v>
      </c>
      <c r="C523" s="3">
        <f>IF($E$2="Male",VLOOKUP(ROUNDDOWN(B523,0),'Boys WHO lb'!A:M,$I$6,FALSE),IF($E$2="Female",VLOOKUP(ROUNDDOWN(B523,0),'Girls WHO lb'!A:M,$I$6,FALSE),0))</f>
        <v>21.164377169759998</v>
      </c>
      <c r="D523" s="3">
        <f>IF($E$2="Male",VLOOKUP(ROUNDUP(B523,0),'Boys WHO lb'!A:M,$I$6,FALSE),IF($E$2="Female",VLOOKUP(ROUNDUP(B523,0),'Girls WHO lb'!A:M,$I$6,FALSE),0))</f>
        <v>21.605301694130002</v>
      </c>
      <c r="E523" s="3">
        <f t="shared" si="54"/>
        <v>21.407187661262384</v>
      </c>
      <c r="F523" s="3">
        <f t="shared" si="55"/>
        <v>7</v>
      </c>
      <c r="G523" s="2">
        <f t="shared" si="56"/>
        <v>3</v>
      </c>
      <c r="H523" s="3">
        <f t="shared" si="57"/>
        <v>3</v>
      </c>
    </row>
    <row r="524" spans="1:8" x14ac:dyDescent="0.2">
      <c r="A524" s="6">
        <v>474</v>
      </c>
      <c r="B524" s="6">
        <f t="shared" si="53"/>
        <v>15.583561643835615</v>
      </c>
      <c r="C524" s="3">
        <f>IF($E$2="Male",VLOOKUP(ROUNDDOWN(B524,0),'Boys WHO lb'!A:M,$I$6,FALSE),IF($E$2="Female",VLOOKUP(ROUNDDOWN(B524,0),'Girls WHO lb'!A:M,$I$6,FALSE),0))</f>
        <v>21.164377169759998</v>
      </c>
      <c r="D524" s="3">
        <f>IF($E$2="Male",VLOOKUP(ROUNDUP(B524,0),'Boys WHO lb'!A:M,$I$6,FALSE),IF($E$2="Female",VLOOKUP(ROUNDUP(B524,0),'Girls WHO lb'!A:M,$I$6,FALSE),0))</f>
        <v>21.605301694130002</v>
      </c>
      <c r="E524" s="3">
        <f t="shared" si="54"/>
        <v>21.421683810008794</v>
      </c>
      <c r="F524" s="3">
        <f t="shared" si="55"/>
        <v>7</v>
      </c>
      <c r="G524" s="2">
        <f t="shared" si="56"/>
        <v>3</v>
      </c>
      <c r="H524" s="3">
        <f t="shared" si="57"/>
        <v>3</v>
      </c>
    </row>
    <row r="525" spans="1:8" x14ac:dyDescent="0.2">
      <c r="A525" s="6">
        <v>475</v>
      </c>
      <c r="B525" s="6">
        <f t="shared" si="53"/>
        <v>15.616438356164384</v>
      </c>
      <c r="C525" s="3">
        <f>IF($E$2="Male",VLOOKUP(ROUNDDOWN(B525,0),'Boys WHO lb'!A:M,$I$6,FALSE),IF($E$2="Female",VLOOKUP(ROUNDDOWN(B525,0),'Girls WHO lb'!A:M,$I$6,FALSE),0))</f>
        <v>21.164377169759998</v>
      </c>
      <c r="D525" s="3">
        <f>IF($E$2="Male",VLOOKUP(ROUNDUP(B525,0),'Boys WHO lb'!A:M,$I$6,FALSE),IF($E$2="Female",VLOOKUP(ROUNDUP(B525,0),'Girls WHO lb'!A:M,$I$6,FALSE),0))</f>
        <v>21.605301694130002</v>
      </c>
      <c r="E525" s="3">
        <f t="shared" si="54"/>
        <v>21.436179958755208</v>
      </c>
      <c r="F525" s="3">
        <f t="shared" si="55"/>
        <v>7</v>
      </c>
      <c r="G525" s="2">
        <f t="shared" si="56"/>
        <v>3</v>
      </c>
      <c r="H525" s="3">
        <f t="shared" si="57"/>
        <v>3</v>
      </c>
    </row>
    <row r="526" spans="1:8" x14ac:dyDescent="0.2">
      <c r="A526" s="6">
        <v>476</v>
      </c>
      <c r="B526" s="6">
        <f t="shared" si="53"/>
        <v>15.64931506849315</v>
      </c>
      <c r="C526" s="3">
        <f>IF($E$2="Male",VLOOKUP(ROUNDDOWN(B526,0),'Boys WHO lb'!A:M,$I$6,FALSE),IF($E$2="Female",VLOOKUP(ROUNDDOWN(B526,0),'Girls WHO lb'!A:M,$I$6,FALSE),0))</f>
        <v>21.164377169759998</v>
      </c>
      <c r="D526" s="3">
        <f>IF($E$2="Male",VLOOKUP(ROUNDUP(B526,0),'Boys WHO lb'!A:M,$I$6,FALSE),IF($E$2="Female",VLOOKUP(ROUNDUP(B526,0),'Girls WHO lb'!A:M,$I$6,FALSE),0))</f>
        <v>21.605301694130002</v>
      </c>
      <c r="E526" s="3">
        <f t="shared" si="54"/>
        <v>21.450676107501618</v>
      </c>
      <c r="F526" s="3">
        <f t="shared" si="55"/>
        <v>7</v>
      </c>
      <c r="G526" s="2">
        <f t="shared" si="56"/>
        <v>3</v>
      </c>
      <c r="H526" s="3">
        <f t="shared" si="57"/>
        <v>3</v>
      </c>
    </row>
    <row r="527" spans="1:8" x14ac:dyDescent="0.2">
      <c r="A527" s="6">
        <v>477</v>
      </c>
      <c r="B527" s="6">
        <f t="shared" si="53"/>
        <v>15.682191780821917</v>
      </c>
      <c r="C527" s="3">
        <f>IF($E$2="Male",VLOOKUP(ROUNDDOWN(B527,0),'Boys WHO lb'!A:M,$I$6,FALSE),IF($E$2="Female",VLOOKUP(ROUNDDOWN(B527,0),'Girls WHO lb'!A:M,$I$6,FALSE),0))</f>
        <v>21.164377169759998</v>
      </c>
      <c r="D527" s="3">
        <f>IF($E$2="Male",VLOOKUP(ROUNDUP(B527,0),'Boys WHO lb'!A:M,$I$6,FALSE),IF($E$2="Female",VLOOKUP(ROUNDUP(B527,0),'Girls WHO lb'!A:M,$I$6,FALSE),0))</f>
        <v>21.605301694130002</v>
      </c>
      <c r="E527" s="3">
        <f t="shared" si="54"/>
        <v>21.465172256248028</v>
      </c>
      <c r="F527" s="3">
        <f t="shared" si="55"/>
        <v>7</v>
      </c>
      <c r="G527" s="2">
        <f t="shared" si="56"/>
        <v>3</v>
      </c>
      <c r="H527" s="3">
        <f t="shared" si="57"/>
        <v>3</v>
      </c>
    </row>
    <row r="528" spans="1:8" x14ac:dyDescent="0.2">
      <c r="A528" s="6">
        <v>478</v>
      </c>
      <c r="B528" s="6">
        <f t="shared" si="53"/>
        <v>15.715068493150683</v>
      </c>
      <c r="C528" s="3">
        <f>IF($E$2="Male",VLOOKUP(ROUNDDOWN(B528,0),'Boys WHO lb'!A:M,$I$6,FALSE),IF($E$2="Female",VLOOKUP(ROUNDDOWN(B528,0),'Girls WHO lb'!A:M,$I$6,FALSE),0))</f>
        <v>21.164377169759998</v>
      </c>
      <c r="D528" s="3">
        <f>IF($E$2="Male",VLOOKUP(ROUNDUP(B528,0),'Boys WHO lb'!A:M,$I$6,FALSE),IF($E$2="Female",VLOOKUP(ROUNDUP(B528,0),'Girls WHO lb'!A:M,$I$6,FALSE),0))</f>
        <v>21.605301694130002</v>
      </c>
      <c r="E528" s="3">
        <f t="shared" si="54"/>
        <v>21.479668404994438</v>
      </c>
      <c r="F528" s="3">
        <f t="shared" si="55"/>
        <v>7</v>
      </c>
      <c r="G528" s="2">
        <f t="shared" si="56"/>
        <v>3</v>
      </c>
      <c r="H528" s="3">
        <f t="shared" si="57"/>
        <v>3</v>
      </c>
    </row>
    <row r="529" spans="1:8" x14ac:dyDescent="0.2">
      <c r="A529" s="6">
        <v>479</v>
      </c>
      <c r="B529" s="6">
        <f t="shared" si="53"/>
        <v>15.747945205479452</v>
      </c>
      <c r="C529" s="3">
        <f>IF($E$2="Male",VLOOKUP(ROUNDDOWN(B529,0),'Boys WHO lb'!A:M,$I$6,FALSE),IF($E$2="Female",VLOOKUP(ROUNDDOWN(B529,0),'Girls WHO lb'!A:M,$I$6,FALSE),0))</f>
        <v>21.164377169759998</v>
      </c>
      <c r="D529" s="3">
        <f>IF($E$2="Male",VLOOKUP(ROUNDUP(B529,0),'Boys WHO lb'!A:M,$I$6,FALSE),IF($E$2="Female",VLOOKUP(ROUNDUP(B529,0),'Girls WHO lb'!A:M,$I$6,FALSE),0))</f>
        <v>21.605301694130002</v>
      </c>
      <c r="E529" s="3">
        <f t="shared" si="54"/>
        <v>21.494164553740852</v>
      </c>
      <c r="F529" s="3">
        <f t="shared" si="55"/>
        <v>7</v>
      </c>
      <c r="G529" s="2">
        <f t="shared" si="56"/>
        <v>3</v>
      </c>
      <c r="H529" s="3">
        <f t="shared" si="57"/>
        <v>3</v>
      </c>
    </row>
    <row r="530" spans="1:8" x14ac:dyDescent="0.2">
      <c r="A530" s="6">
        <v>480</v>
      </c>
      <c r="B530" s="6">
        <f t="shared" si="53"/>
        <v>15.780821917808218</v>
      </c>
      <c r="C530" s="3">
        <f>IF($E$2="Male",VLOOKUP(ROUNDDOWN(B530,0),'Boys WHO lb'!A:M,$I$6,FALSE),IF($E$2="Female",VLOOKUP(ROUNDDOWN(B530,0),'Girls WHO lb'!A:M,$I$6,FALSE),0))</f>
        <v>21.164377169759998</v>
      </c>
      <c r="D530" s="3">
        <f>IF($E$2="Male",VLOOKUP(ROUNDUP(B530,0),'Boys WHO lb'!A:M,$I$6,FALSE),IF($E$2="Female",VLOOKUP(ROUNDUP(B530,0),'Girls WHO lb'!A:M,$I$6,FALSE),0))</f>
        <v>21.605301694130002</v>
      </c>
      <c r="E530" s="3">
        <f t="shared" si="54"/>
        <v>21.508660702487262</v>
      </c>
      <c r="F530" s="3">
        <f t="shared" si="55"/>
        <v>7</v>
      </c>
      <c r="G530" s="2">
        <f t="shared" si="56"/>
        <v>3</v>
      </c>
      <c r="H530" s="3">
        <f t="shared" si="57"/>
        <v>3</v>
      </c>
    </row>
    <row r="531" spans="1:8" x14ac:dyDescent="0.2">
      <c r="A531" s="6">
        <v>481</v>
      </c>
      <c r="B531" s="6">
        <f t="shared" si="53"/>
        <v>15.813698630136985</v>
      </c>
      <c r="C531" s="3">
        <f>IF($E$2="Male",VLOOKUP(ROUNDDOWN(B531,0),'Boys WHO lb'!A:M,$I$6,FALSE),IF($E$2="Female",VLOOKUP(ROUNDDOWN(B531,0),'Girls WHO lb'!A:M,$I$6,FALSE),0))</f>
        <v>21.164377169759998</v>
      </c>
      <c r="D531" s="3">
        <f>IF($E$2="Male",VLOOKUP(ROUNDUP(B531,0),'Boys WHO lb'!A:M,$I$6,FALSE),IF($E$2="Female",VLOOKUP(ROUNDUP(B531,0),'Girls WHO lb'!A:M,$I$6,FALSE),0))</f>
        <v>21.605301694130002</v>
      </c>
      <c r="E531" s="3">
        <f t="shared" si="54"/>
        <v>21.523156851233672</v>
      </c>
      <c r="F531" s="3">
        <f t="shared" si="55"/>
        <v>7</v>
      </c>
      <c r="G531" s="2">
        <f t="shared" si="56"/>
        <v>3</v>
      </c>
      <c r="H531" s="3">
        <f t="shared" si="57"/>
        <v>3</v>
      </c>
    </row>
    <row r="532" spans="1:8" x14ac:dyDescent="0.2">
      <c r="A532" s="6">
        <v>482</v>
      </c>
      <c r="B532" s="6">
        <f t="shared" si="53"/>
        <v>15.846575342465753</v>
      </c>
      <c r="C532" s="3">
        <f>IF($E$2="Male",VLOOKUP(ROUNDDOWN(B532,0),'Boys WHO lb'!A:M,$I$6,FALSE),IF($E$2="Female",VLOOKUP(ROUNDDOWN(B532,0),'Girls WHO lb'!A:M,$I$6,FALSE),0))</f>
        <v>21.164377169759998</v>
      </c>
      <c r="D532" s="3">
        <f>IF($E$2="Male",VLOOKUP(ROUNDUP(B532,0),'Boys WHO lb'!A:M,$I$6,FALSE),IF($E$2="Female",VLOOKUP(ROUNDUP(B532,0),'Girls WHO lb'!A:M,$I$6,FALSE),0))</f>
        <v>21.605301694130002</v>
      </c>
      <c r="E532" s="3">
        <f t="shared" si="54"/>
        <v>21.537652999980082</v>
      </c>
      <c r="F532" s="3">
        <f t="shared" si="55"/>
        <v>7</v>
      </c>
      <c r="G532" s="2">
        <f t="shared" si="56"/>
        <v>3</v>
      </c>
      <c r="H532" s="3">
        <f t="shared" si="57"/>
        <v>3</v>
      </c>
    </row>
    <row r="533" spans="1:8" x14ac:dyDescent="0.2">
      <c r="A533" s="6">
        <v>483</v>
      </c>
      <c r="B533" s="6">
        <f t="shared" si="53"/>
        <v>15.87945205479452</v>
      </c>
      <c r="C533" s="3">
        <f>IF($E$2="Male",VLOOKUP(ROUNDDOWN(B533,0),'Boys WHO lb'!A:M,$I$6,FALSE),IF($E$2="Female",VLOOKUP(ROUNDDOWN(B533,0),'Girls WHO lb'!A:M,$I$6,FALSE),0))</f>
        <v>21.164377169759998</v>
      </c>
      <c r="D533" s="3">
        <f>IF($E$2="Male",VLOOKUP(ROUNDUP(B533,0),'Boys WHO lb'!A:M,$I$6,FALSE),IF($E$2="Female",VLOOKUP(ROUNDUP(B533,0),'Girls WHO lb'!A:M,$I$6,FALSE),0))</f>
        <v>21.605301694130002</v>
      </c>
      <c r="E533" s="3">
        <f t="shared" si="54"/>
        <v>21.552149148726496</v>
      </c>
      <c r="F533" s="3">
        <f t="shared" si="55"/>
        <v>7</v>
      </c>
      <c r="G533" s="2">
        <f t="shared" si="56"/>
        <v>3</v>
      </c>
      <c r="H533" s="3">
        <f t="shared" si="57"/>
        <v>3</v>
      </c>
    </row>
    <row r="534" spans="1:8" x14ac:dyDescent="0.2">
      <c r="A534" s="6">
        <v>484</v>
      </c>
      <c r="B534" s="6">
        <f t="shared" si="53"/>
        <v>15.912328767123286</v>
      </c>
      <c r="C534" s="3">
        <f>IF($E$2="Male",VLOOKUP(ROUNDDOWN(B534,0),'Boys WHO lb'!A:M,$I$6,FALSE),IF($E$2="Female",VLOOKUP(ROUNDDOWN(B534,0),'Girls WHO lb'!A:M,$I$6,FALSE),0))</f>
        <v>21.164377169759998</v>
      </c>
      <c r="D534" s="3">
        <f>IF($E$2="Male",VLOOKUP(ROUNDUP(B534,0),'Boys WHO lb'!A:M,$I$6,FALSE),IF($E$2="Female",VLOOKUP(ROUNDUP(B534,0),'Girls WHO lb'!A:M,$I$6,FALSE),0))</f>
        <v>21.605301694130002</v>
      </c>
      <c r="E534" s="3">
        <f t="shared" si="54"/>
        <v>21.566645297472906</v>
      </c>
      <c r="F534" s="3">
        <f t="shared" si="55"/>
        <v>7</v>
      </c>
      <c r="G534" s="2">
        <f t="shared" si="56"/>
        <v>3</v>
      </c>
      <c r="H534" s="3">
        <f t="shared" si="57"/>
        <v>3</v>
      </c>
    </row>
    <row r="535" spans="1:8" x14ac:dyDescent="0.2">
      <c r="A535" s="6">
        <v>485</v>
      </c>
      <c r="B535" s="6">
        <f t="shared" si="53"/>
        <v>15.945205479452055</v>
      </c>
      <c r="C535" s="3">
        <f>IF($E$2="Male",VLOOKUP(ROUNDDOWN(B535,0),'Boys WHO lb'!A:M,$I$6,FALSE),IF($E$2="Female",VLOOKUP(ROUNDDOWN(B535,0),'Girls WHO lb'!A:M,$I$6,FALSE),0))</f>
        <v>21.164377169759998</v>
      </c>
      <c r="D535" s="3">
        <f>IF($E$2="Male",VLOOKUP(ROUNDUP(B535,0),'Boys WHO lb'!A:M,$I$6,FALSE),IF($E$2="Female",VLOOKUP(ROUNDUP(B535,0),'Girls WHO lb'!A:M,$I$6,FALSE),0))</f>
        <v>21.605301694130002</v>
      </c>
      <c r="E535" s="3">
        <f t="shared" si="54"/>
        <v>21.581141446219316</v>
      </c>
      <c r="F535" s="3">
        <f t="shared" si="55"/>
        <v>7</v>
      </c>
      <c r="G535" s="2">
        <f t="shared" si="56"/>
        <v>3</v>
      </c>
      <c r="H535" s="3">
        <f t="shared" si="57"/>
        <v>3</v>
      </c>
    </row>
    <row r="536" spans="1:8" x14ac:dyDescent="0.2">
      <c r="A536" s="6">
        <v>486</v>
      </c>
      <c r="B536" s="6">
        <f t="shared" si="53"/>
        <v>15.978082191780821</v>
      </c>
      <c r="C536" s="3">
        <f>IF($E$2="Male",VLOOKUP(ROUNDDOWN(B536,0),'Boys WHO lb'!A:M,$I$6,FALSE),IF($E$2="Female",VLOOKUP(ROUNDDOWN(B536,0),'Girls WHO lb'!A:M,$I$6,FALSE),0))</f>
        <v>21.164377169759998</v>
      </c>
      <c r="D536" s="3">
        <f>IF($E$2="Male",VLOOKUP(ROUNDUP(B536,0),'Boys WHO lb'!A:M,$I$6,FALSE),IF($E$2="Female",VLOOKUP(ROUNDUP(B536,0),'Girls WHO lb'!A:M,$I$6,FALSE),0))</f>
        <v>21.605301694130002</v>
      </c>
      <c r="E536" s="3">
        <f t="shared" si="54"/>
        <v>21.595637594965726</v>
      </c>
      <c r="F536" s="3">
        <f t="shared" si="55"/>
        <v>7</v>
      </c>
      <c r="G536" s="2">
        <f t="shared" si="56"/>
        <v>3</v>
      </c>
      <c r="H536" s="3">
        <f t="shared" si="57"/>
        <v>3</v>
      </c>
    </row>
    <row r="537" spans="1:8" x14ac:dyDescent="0.2">
      <c r="A537" s="6">
        <v>487</v>
      </c>
      <c r="B537" s="6">
        <f t="shared" si="53"/>
        <v>16.010958904109589</v>
      </c>
      <c r="C537" s="3">
        <f>IF($E$2="Male",VLOOKUP(ROUNDDOWN(B537,0),'Boys WHO lb'!A:M,$I$6,FALSE),IF($E$2="Female",VLOOKUP(ROUNDDOWN(B537,0),'Girls WHO lb'!A:M,$I$6,FALSE),0))</f>
        <v>21.605301694130002</v>
      </c>
      <c r="D537" s="3">
        <f>IF($E$2="Male",VLOOKUP(ROUNDUP(B537,0),'Boys WHO lb'!A:M,$I$6,FALSE),IF($E$2="Female",VLOOKUP(ROUNDUP(B537,0),'Girls WHO lb'!A:M,$I$6,FALSE),0))</f>
        <v>22.046226218499999</v>
      </c>
      <c r="E537" s="3">
        <f t="shared" si="54"/>
        <v>21.61013374371214</v>
      </c>
      <c r="F537" s="3">
        <f t="shared" si="55"/>
        <v>7</v>
      </c>
      <c r="G537" s="2">
        <f t="shared" si="56"/>
        <v>3</v>
      </c>
      <c r="H537" s="3">
        <f t="shared" si="57"/>
        <v>3</v>
      </c>
    </row>
    <row r="538" spans="1:8" x14ac:dyDescent="0.2">
      <c r="A538" s="6">
        <v>488</v>
      </c>
      <c r="B538" s="6">
        <f t="shared" si="53"/>
        <v>16.043835616438354</v>
      </c>
      <c r="C538" s="3">
        <f>IF($E$2="Male",VLOOKUP(ROUNDDOWN(B538,0),'Boys WHO lb'!A:M,$I$6,FALSE),IF($E$2="Female",VLOOKUP(ROUNDDOWN(B538,0),'Girls WHO lb'!A:M,$I$6,FALSE),0))</f>
        <v>21.605301694130002</v>
      </c>
      <c r="D538" s="3">
        <f>IF($E$2="Male",VLOOKUP(ROUNDUP(B538,0),'Boys WHO lb'!A:M,$I$6,FALSE),IF($E$2="Female",VLOOKUP(ROUNDUP(B538,0),'Girls WHO lb'!A:M,$I$6,FALSE),0))</f>
        <v>22.046226218499999</v>
      </c>
      <c r="E538" s="3">
        <f t="shared" si="54"/>
        <v>21.62462989245855</v>
      </c>
      <c r="F538" s="3">
        <f t="shared" si="55"/>
        <v>7</v>
      </c>
      <c r="G538" s="2">
        <f t="shared" si="56"/>
        <v>3</v>
      </c>
      <c r="H538" s="3">
        <f t="shared" si="57"/>
        <v>3</v>
      </c>
    </row>
    <row r="539" spans="1:8" x14ac:dyDescent="0.2">
      <c r="A539" s="6">
        <v>489</v>
      </c>
      <c r="B539" s="6">
        <f t="shared" si="53"/>
        <v>16.076712328767123</v>
      </c>
      <c r="C539" s="3">
        <f>IF($E$2="Male",VLOOKUP(ROUNDDOWN(B539,0),'Boys WHO lb'!A:M,$I$6,FALSE),IF($E$2="Female",VLOOKUP(ROUNDDOWN(B539,0),'Girls WHO lb'!A:M,$I$6,FALSE),0))</f>
        <v>21.605301694130002</v>
      </c>
      <c r="D539" s="3">
        <f>IF($E$2="Male",VLOOKUP(ROUNDUP(B539,0),'Boys WHO lb'!A:M,$I$6,FALSE),IF($E$2="Female",VLOOKUP(ROUNDUP(B539,0),'Girls WHO lb'!A:M,$I$6,FALSE),0))</f>
        <v>22.046226218499999</v>
      </c>
      <c r="E539" s="3">
        <f t="shared" si="54"/>
        <v>21.63912604120496</v>
      </c>
      <c r="F539" s="3">
        <f t="shared" si="55"/>
        <v>7</v>
      </c>
      <c r="G539" s="2">
        <f t="shared" si="56"/>
        <v>3</v>
      </c>
      <c r="H539" s="3">
        <f t="shared" si="57"/>
        <v>3</v>
      </c>
    </row>
    <row r="540" spans="1:8" x14ac:dyDescent="0.2">
      <c r="A540" s="6">
        <v>490</v>
      </c>
      <c r="B540" s="6">
        <f t="shared" si="53"/>
        <v>16.109589041095891</v>
      </c>
      <c r="C540" s="3">
        <f>IF($E$2="Male",VLOOKUP(ROUNDDOWN(B540,0),'Boys WHO lb'!A:M,$I$6,FALSE),IF($E$2="Female",VLOOKUP(ROUNDDOWN(B540,0),'Girls WHO lb'!A:M,$I$6,FALSE),0))</f>
        <v>21.605301694130002</v>
      </c>
      <c r="D540" s="3">
        <f>IF($E$2="Male",VLOOKUP(ROUNDUP(B540,0),'Boys WHO lb'!A:M,$I$6,FALSE),IF($E$2="Female",VLOOKUP(ROUNDUP(B540,0),'Girls WHO lb'!A:M,$I$6,FALSE),0))</f>
        <v>22.046226218499999</v>
      </c>
      <c r="E540" s="3">
        <f t="shared" si="54"/>
        <v>21.653622189951371</v>
      </c>
      <c r="F540" s="3">
        <f t="shared" si="55"/>
        <v>7</v>
      </c>
      <c r="G540" s="2">
        <f t="shared" si="56"/>
        <v>3</v>
      </c>
      <c r="H540" s="3">
        <f t="shared" si="57"/>
        <v>3</v>
      </c>
    </row>
    <row r="541" spans="1:8" x14ac:dyDescent="0.2">
      <c r="A541" s="6">
        <v>491</v>
      </c>
      <c r="B541" s="6">
        <f t="shared" si="53"/>
        <v>16.142465753424656</v>
      </c>
      <c r="C541" s="3">
        <f>IF($E$2="Male",VLOOKUP(ROUNDDOWN(B541,0),'Boys WHO lb'!A:M,$I$6,FALSE),IF($E$2="Female",VLOOKUP(ROUNDDOWN(B541,0),'Girls WHO lb'!A:M,$I$6,FALSE),0))</f>
        <v>21.605301694130002</v>
      </c>
      <c r="D541" s="3">
        <f>IF($E$2="Male",VLOOKUP(ROUNDUP(B541,0),'Boys WHO lb'!A:M,$I$6,FALSE),IF($E$2="Female",VLOOKUP(ROUNDUP(B541,0),'Girls WHO lb'!A:M,$I$6,FALSE),0))</f>
        <v>22.046226218499999</v>
      </c>
      <c r="E541" s="3">
        <f t="shared" si="54"/>
        <v>21.668118338697781</v>
      </c>
      <c r="F541" s="3">
        <f t="shared" si="55"/>
        <v>7</v>
      </c>
      <c r="G541" s="2">
        <f t="shared" si="56"/>
        <v>3</v>
      </c>
      <c r="H541" s="3">
        <f t="shared" si="57"/>
        <v>3</v>
      </c>
    </row>
    <row r="542" spans="1:8" x14ac:dyDescent="0.2">
      <c r="A542" s="6">
        <v>492</v>
      </c>
      <c r="B542" s="6">
        <f t="shared" si="53"/>
        <v>16.175342465753424</v>
      </c>
      <c r="C542" s="3">
        <f>IF($E$2="Male",VLOOKUP(ROUNDDOWN(B542,0),'Boys WHO lb'!A:M,$I$6,FALSE),IF($E$2="Female",VLOOKUP(ROUNDDOWN(B542,0),'Girls WHO lb'!A:M,$I$6,FALSE),0))</f>
        <v>21.605301694130002</v>
      </c>
      <c r="D542" s="3">
        <f>IF($E$2="Male",VLOOKUP(ROUNDUP(B542,0),'Boys WHO lb'!A:M,$I$6,FALSE),IF($E$2="Female",VLOOKUP(ROUNDUP(B542,0),'Girls WHO lb'!A:M,$I$6,FALSE),0))</f>
        <v>22.046226218499999</v>
      </c>
      <c r="E542" s="3">
        <f t="shared" si="54"/>
        <v>21.682614487444194</v>
      </c>
      <c r="F542" s="3">
        <f t="shared" si="55"/>
        <v>7</v>
      </c>
      <c r="G542" s="2">
        <f t="shared" si="56"/>
        <v>3</v>
      </c>
      <c r="H542" s="3">
        <f t="shared" si="57"/>
        <v>3</v>
      </c>
    </row>
    <row r="543" spans="1:8" x14ac:dyDescent="0.2">
      <c r="A543" s="6">
        <v>493</v>
      </c>
      <c r="B543" s="6">
        <f t="shared" si="53"/>
        <v>16.208219178082192</v>
      </c>
      <c r="C543" s="3">
        <f>IF($E$2="Male",VLOOKUP(ROUNDDOWN(B543,0),'Boys WHO lb'!A:M,$I$6,FALSE),IF($E$2="Female",VLOOKUP(ROUNDDOWN(B543,0),'Girls WHO lb'!A:M,$I$6,FALSE),0))</f>
        <v>21.605301694130002</v>
      </c>
      <c r="D543" s="3">
        <f>IF($E$2="Male",VLOOKUP(ROUNDUP(B543,0),'Boys WHO lb'!A:M,$I$6,FALSE),IF($E$2="Female",VLOOKUP(ROUNDUP(B543,0),'Girls WHO lb'!A:M,$I$6,FALSE),0))</f>
        <v>22.046226218499999</v>
      </c>
      <c r="E543" s="3">
        <f t="shared" si="54"/>
        <v>21.697110636190605</v>
      </c>
      <c r="F543" s="3">
        <f t="shared" si="55"/>
        <v>7</v>
      </c>
      <c r="G543" s="2">
        <f t="shared" si="56"/>
        <v>3</v>
      </c>
      <c r="H543" s="3">
        <f t="shared" si="57"/>
        <v>3</v>
      </c>
    </row>
    <row r="544" spans="1:8" x14ac:dyDescent="0.2">
      <c r="A544" s="6">
        <v>494</v>
      </c>
      <c r="B544" s="6">
        <f t="shared" si="53"/>
        <v>16.241095890410957</v>
      </c>
      <c r="C544" s="3">
        <f>IF($E$2="Male",VLOOKUP(ROUNDDOWN(B544,0),'Boys WHO lb'!A:M,$I$6,FALSE),IF($E$2="Female",VLOOKUP(ROUNDDOWN(B544,0),'Girls WHO lb'!A:M,$I$6,FALSE),0))</f>
        <v>21.605301694130002</v>
      </c>
      <c r="D544" s="3">
        <f>IF($E$2="Male",VLOOKUP(ROUNDUP(B544,0),'Boys WHO lb'!A:M,$I$6,FALSE),IF($E$2="Female",VLOOKUP(ROUNDUP(B544,0),'Girls WHO lb'!A:M,$I$6,FALSE),0))</f>
        <v>22.046226218499999</v>
      </c>
      <c r="E544" s="3">
        <f t="shared" si="54"/>
        <v>21.711606784937015</v>
      </c>
      <c r="F544" s="3">
        <f t="shared" si="55"/>
        <v>7</v>
      </c>
      <c r="G544" s="2">
        <f t="shared" si="56"/>
        <v>3</v>
      </c>
      <c r="H544" s="3">
        <f t="shared" si="57"/>
        <v>3</v>
      </c>
    </row>
    <row r="545" spans="1:8" x14ac:dyDescent="0.2">
      <c r="A545" s="6">
        <v>495</v>
      </c>
      <c r="B545" s="6">
        <f t="shared" si="53"/>
        <v>16.273972602739725</v>
      </c>
      <c r="C545" s="3">
        <f>IF($E$2="Male",VLOOKUP(ROUNDDOWN(B545,0),'Boys WHO lb'!A:M,$I$6,FALSE),IF($E$2="Female",VLOOKUP(ROUNDDOWN(B545,0),'Girls WHO lb'!A:M,$I$6,FALSE),0))</f>
        <v>21.605301694130002</v>
      </c>
      <c r="D545" s="3">
        <f>IF($E$2="Male",VLOOKUP(ROUNDUP(B545,0),'Boys WHO lb'!A:M,$I$6,FALSE),IF($E$2="Female",VLOOKUP(ROUNDUP(B545,0),'Girls WHO lb'!A:M,$I$6,FALSE),0))</f>
        <v>22.046226218499999</v>
      </c>
      <c r="E545" s="3">
        <f t="shared" si="54"/>
        <v>21.726102933683425</v>
      </c>
      <c r="F545" s="3">
        <f t="shared" si="55"/>
        <v>7</v>
      </c>
      <c r="G545" s="2">
        <f t="shared" si="56"/>
        <v>3</v>
      </c>
      <c r="H545" s="3">
        <f t="shared" si="57"/>
        <v>3</v>
      </c>
    </row>
    <row r="546" spans="1:8" x14ac:dyDescent="0.2">
      <c r="A546" s="6">
        <v>496</v>
      </c>
      <c r="B546" s="6">
        <f t="shared" si="53"/>
        <v>16.306849315068494</v>
      </c>
      <c r="C546" s="3">
        <f>IF($E$2="Male",VLOOKUP(ROUNDDOWN(B546,0),'Boys WHO lb'!A:M,$I$6,FALSE),IF($E$2="Female",VLOOKUP(ROUNDDOWN(B546,0),'Girls WHO lb'!A:M,$I$6,FALSE),0))</f>
        <v>21.605301694130002</v>
      </c>
      <c r="D546" s="3">
        <f>IF($E$2="Male",VLOOKUP(ROUNDUP(B546,0),'Boys WHO lb'!A:M,$I$6,FALSE),IF($E$2="Female",VLOOKUP(ROUNDUP(B546,0),'Girls WHO lb'!A:M,$I$6,FALSE),0))</f>
        <v>22.046226218499999</v>
      </c>
      <c r="E546" s="3">
        <f t="shared" si="54"/>
        <v>21.740599082429839</v>
      </c>
      <c r="F546" s="3">
        <f t="shared" si="55"/>
        <v>7</v>
      </c>
      <c r="G546" s="2">
        <f t="shared" si="56"/>
        <v>3</v>
      </c>
      <c r="H546" s="3">
        <f t="shared" si="57"/>
        <v>3</v>
      </c>
    </row>
    <row r="547" spans="1:8" x14ac:dyDescent="0.2">
      <c r="A547" s="6">
        <v>497</v>
      </c>
      <c r="B547" s="6">
        <f t="shared" si="53"/>
        <v>16.339726027397258</v>
      </c>
      <c r="C547" s="3">
        <f>IF($E$2="Male",VLOOKUP(ROUNDDOWN(B547,0),'Boys WHO lb'!A:M,$I$6,FALSE),IF($E$2="Female",VLOOKUP(ROUNDDOWN(B547,0),'Girls WHO lb'!A:M,$I$6,FALSE),0))</f>
        <v>21.605301694130002</v>
      </c>
      <c r="D547" s="3">
        <f>IF($E$2="Male",VLOOKUP(ROUNDUP(B547,0),'Boys WHO lb'!A:M,$I$6,FALSE),IF($E$2="Female",VLOOKUP(ROUNDUP(B547,0),'Girls WHO lb'!A:M,$I$6,FALSE),0))</f>
        <v>22.046226218499999</v>
      </c>
      <c r="E547" s="3">
        <f t="shared" si="54"/>
        <v>21.755095231176249</v>
      </c>
      <c r="F547" s="3">
        <f t="shared" si="55"/>
        <v>7</v>
      </c>
      <c r="G547" s="2">
        <f t="shared" si="56"/>
        <v>3</v>
      </c>
      <c r="H547" s="3">
        <f t="shared" si="57"/>
        <v>3</v>
      </c>
    </row>
    <row r="548" spans="1:8" x14ac:dyDescent="0.2">
      <c r="A548" s="6">
        <v>498</v>
      </c>
      <c r="B548" s="6">
        <f t="shared" si="53"/>
        <v>16.372602739726027</v>
      </c>
      <c r="C548" s="3">
        <f>IF($E$2="Male",VLOOKUP(ROUNDDOWN(B548,0),'Boys WHO lb'!A:M,$I$6,FALSE),IF($E$2="Female",VLOOKUP(ROUNDDOWN(B548,0),'Girls WHO lb'!A:M,$I$6,FALSE),0))</f>
        <v>21.605301694130002</v>
      </c>
      <c r="D548" s="3">
        <f>IF($E$2="Male",VLOOKUP(ROUNDUP(B548,0),'Boys WHO lb'!A:M,$I$6,FALSE),IF($E$2="Female",VLOOKUP(ROUNDUP(B548,0),'Girls WHO lb'!A:M,$I$6,FALSE),0))</f>
        <v>22.046226218499999</v>
      </c>
      <c r="E548" s="3">
        <f t="shared" si="54"/>
        <v>21.769591379922659</v>
      </c>
      <c r="F548" s="3">
        <f t="shared" si="55"/>
        <v>7</v>
      </c>
      <c r="G548" s="2">
        <f t="shared" si="56"/>
        <v>3</v>
      </c>
      <c r="H548" s="3">
        <f t="shared" si="57"/>
        <v>3</v>
      </c>
    </row>
    <row r="549" spans="1:8" x14ac:dyDescent="0.2">
      <c r="A549" s="6">
        <v>499</v>
      </c>
      <c r="B549" s="6">
        <f t="shared" si="53"/>
        <v>16.405479452054795</v>
      </c>
      <c r="C549" s="3">
        <f>IF($E$2="Male",VLOOKUP(ROUNDDOWN(B549,0),'Boys WHO lb'!A:M,$I$6,FALSE),IF($E$2="Female",VLOOKUP(ROUNDDOWN(B549,0),'Girls WHO lb'!A:M,$I$6,FALSE),0))</f>
        <v>21.605301694130002</v>
      </c>
      <c r="D549" s="3">
        <f>IF($E$2="Male",VLOOKUP(ROUNDUP(B549,0),'Boys WHO lb'!A:M,$I$6,FALSE),IF($E$2="Female",VLOOKUP(ROUNDUP(B549,0),'Girls WHO lb'!A:M,$I$6,FALSE),0))</f>
        <v>22.046226218499999</v>
      </c>
      <c r="E549" s="3">
        <f t="shared" si="54"/>
        <v>21.784087528669069</v>
      </c>
      <c r="F549" s="3">
        <f t="shared" si="55"/>
        <v>7</v>
      </c>
      <c r="G549" s="2">
        <f t="shared" si="56"/>
        <v>3</v>
      </c>
      <c r="H549" s="3">
        <f t="shared" si="57"/>
        <v>3</v>
      </c>
    </row>
    <row r="550" spans="1:8" x14ac:dyDescent="0.2">
      <c r="A550" s="6">
        <v>500</v>
      </c>
      <c r="B550" s="6">
        <f t="shared" si="53"/>
        <v>16.43835616438356</v>
      </c>
      <c r="C550" s="3">
        <f>IF($E$2="Male",VLOOKUP(ROUNDDOWN(B550,0),'Boys WHO lb'!A:M,$I$6,FALSE),IF($E$2="Female",VLOOKUP(ROUNDDOWN(B550,0),'Girls WHO lb'!A:M,$I$6,FALSE),0))</f>
        <v>21.605301694130002</v>
      </c>
      <c r="D550" s="3">
        <f>IF($E$2="Male",VLOOKUP(ROUNDUP(B550,0),'Boys WHO lb'!A:M,$I$6,FALSE),IF($E$2="Female",VLOOKUP(ROUNDUP(B550,0),'Girls WHO lb'!A:M,$I$6,FALSE),0))</f>
        <v>22.046226218499999</v>
      </c>
      <c r="E550" s="3">
        <f t="shared" si="54"/>
        <v>21.798583677415479</v>
      </c>
      <c r="F550" s="3">
        <f t="shared" si="55"/>
        <v>7</v>
      </c>
      <c r="G550" s="2">
        <f t="shared" si="56"/>
        <v>3</v>
      </c>
      <c r="H550" s="3">
        <f t="shared" si="57"/>
        <v>3</v>
      </c>
    </row>
    <row r="551" spans="1:8" x14ac:dyDescent="0.2">
      <c r="A551" s="6">
        <v>501</v>
      </c>
      <c r="B551" s="6">
        <f t="shared" si="53"/>
        <v>16.471232876712328</v>
      </c>
      <c r="C551" s="3">
        <f>IF($E$2="Male",VLOOKUP(ROUNDDOWN(B551,0),'Boys WHO lb'!A:M,$I$6,FALSE),IF($E$2="Female",VLOOKUP(ROUNDDOWN(B551,0),'Girls WHO lb'!A:M,$I$6,FALSE),0))</f>
        <v>21.605301694130002</v>
      </c>
      <c r="D551" s="3">
        <f>IF($E$2="Male",VLOOKUP(ROUNDUP(B551,0),'Boys WHO lb'!A:M,$I$6,FALSE),IF($E$2="Female",VLOOKUP(ROUNDUP(B551,0),'Girls WHO lb'!A:M,$I$6,FALSE),0))</f>
        <v>22.046226218499999</v>
      </c>
      <c r="E551" s="3">
        <f t="shared" si="54"/>
        <v>21.813079826161889</v>
      </c>
      <c r="F551" s="3">
        <f t="shared" si="55"/>
        <v>7</v>
      </c>
      <c r="G551" s="2">
        <f t="shared" si="56"/>
        <v>3</v>
      </c>
      <c r="H551" s="3">
        <f t="shared" si="57"/>
        <v>3</v>
      </c>
    </row>
    <row r="552" spans="1:8" x14ac:dyDescent="0.2">
      <c r="A552" s="6">
        <v>502</v>
      </c>
      <c r="B552" s="6">
        <f t="shared" si="53"/>
        <v>16.504109589041096</v>
      </c>
      <c r="C552" s="3">
        <f>IF($E$2="Male",VLOOKUP(ROUNDDOWN(B552,0),'Boys WHO lb'!A:M,$I$6,FALSE),IF($E$2="Female",VLOOKUP(ROUNDDOWN(B552,0),'Girls WHO lb'!A:M,$I$6,FALSE),0))</f>
        <v>21.605301694130002</v>
      </c>
      <c r="D552" s="3">
        <f>IF($E$2="Male",VLOOKUP(ROUNDUP(B552,0),'Boys WHO lb'!A:M,$I$6,FALSE),IF($E$2="Female",VLOOKUP(ROUNDUP(B552,0),'Girls WHO lb'!A:M,$I$6,FALSE),0))</f>
        <v>22.046226218499999</v>
      </c>
      <c r="E552" s="3">
        <f t="shared" si="54"/>
        <v>21.827575974908303</v>
      </c>
      <c r="F552" s="3">
        <f t="shared" si="55"/>
        <v>7</v>
      </c>
      <c r="G552" s="2">
        <f t="shared" si="56"/>
        <v>3</v>
      </c>
      <c r="H552" s="3">
        <f t="shared" si="57"/>
        <v>3</v>
      </c>
    </row>
    <row r="553" spans="1:8" x14ac:dyDescent="0.2">
      <c r="A553" s="6">
        <v>503</v>
      </c>
      <c r="B553" s="6">
        <f t="shared" si="53"/>
        <v>16.536986301369861</v>
      </c>
      <c r="C553" s="3">
        <f>IF($E$2="Male",VLOOKUP(ROUNDDOWN(B553,0),'Boys WHO lb'!A:M,$I$6,FALSE),IF($E$2="Female",VLOOKUP(ROUNDDOWN(B553,0),'Girls WHO lb'!A:M,$I$6,FALSE),0))</f>
        <v>21.605301694130002</v>
      </c>
      <c r="D553" s="3">
        <f>IF($E$2="Male",VLOOKUP(ROUNDUP(B553,0),'Boys WHO lb'!A:M,$I$6,FALSE),IF($E$2="Female",VLOOKUP(ROUNDUP(B553,0),'Girls WHO lb'!A:M,$I$6,FALSE),0))</f>
        <v>22.046226218499999</v>
      </c>
      <c r="E553" s="3">
        <f t="shared" si="54"/>
        <v>21.842072123654713</v>
      </c>
      <c r="F553" s="3">
        <f t="shared" si="55"/>
        <v>7</v>
      </c>
      <c r="G553" s="2">
        <f t="shared" si="56"/>
        <v>3</v>
      </c>
      <c r="H553" s="3">
        <f t="shared" si="57"/>
        <v>3</v>
      </c>
    </row>
    <row r="554" spans="1:8" x14ac:dyDescent="0.2">
      <c r="A554" s="6">
        <v>504</v>
      </c>
      <c r="B554" s="6">
        <f t="shared" si="53"/>
        <v>16.56986301369863</v>
      </c>
      <c r="C554" s="3">
        <f>IF($E$2="Male",VLOOKUP(ROUNDDOWN(B554,0),'Boys WHO lb'!A:M,$I$6,FALSE),IF($E$2="Female",VLOOKUP(ROUNDDOWN(B554,0),'Girls WHO lb'!A:M,$I$6,FALSE),0))</f>
        <v>21.605301694130002</v>
      </c>
      <c r="D554" s="3">
        <f>IF($E$2="Male",VLOOKUP(ROUNDUP(B554,0),'Boys WHO lb'!A:M,$I$6,FALSE),IF($E$2="Female",VLOOKUP(ROUNDUP(B554,0),'Girls WHO lb'!A:M,$I$6,FALSE),0))</f>
        <v>22.046226218499999</v>
      </c>
      <c r="E554" s="3">
        <f t="shared" si="54"/>
        <v>21.856568272401123</v>
      </c>
      <c r="F554" s="3">
        <f t="shared" si="55"/>
        <v>7</v>
      </c>
      <c r="G554" s="2">
        <f t="shared" si="56"/>
        <v>3</v>
      </c>
      <c r="H554" s="3">
        <f t="shared" si="57"/>
        <v>3</v>
      </c>
    </row>
    <row r="555" spans="1:8" x14ac:dyDescent="0.2">
      <c r="A555" s="6">
        <v>505</v>
      </c>
      <c r="B555" s="6">
        <f t="shared" si="53"/>
        <v>16.602739726027398</v>
      </c>
      <c r="C555" s="3">
        <f>IF($E$2="Male",VLOOKUP(ROUNDDOWN(B555,0),'Boys WHO lb'!A:M,$I$6,FALSE),IF($E$2="Female",VLOOKUP(ROUNDDOWN(B555,0),'Girls WHO lb'!A:M,$I$6,FALSE),0))</f>
        <v>21.605301694130002</v>
      </c>
      <c r="D555" s="3">
        <f>IF($E$2="Male",VLOOKUP(ROUNDUP(B555,0),'Boys WHO lb'!A:M,$I$6,FALSE),IF($E$2="Female",VLOOKUP(ROUNDUP(B555,0),'Girls WHO lb'!A:M,$I$6,FALSE),0))</f>
        <v>22.046226218499999</v>
      </c>
      <c r="E555" s="3">
        <f t="shared" si="54"/>
        <v>21.871064421147533</v>
      </c>
      <c r="F555" s="3">
        <f t="shared" si="55"/>
        <v>7</v>
      </c>
      <c r="G555" s="2">
        <f t="shared" si="56"/>
        <v>3</v>
      </c>
      <c r="H555" s="3">
        <f t="shared" si="57"/>
        <v>3</v>
      </c>
    </row>
    <row r="556" spans="1:8" x14ac:dyDescent="0.2">
      <c r="A556" s="6">
        <v>506</v>
      </c>
      <c r="B556" s="6">
        <f t="shared" si="53"/>
        <v>16.635616438356163</v>
      </c>
      <c r="C556" s="3">
        <f>IF($E$2="Male",VLOOKUP(ROUNDDOWN(B556,0),'Boys WHO lb'!A:M,$I$6,FALSE),IF($E$2="Female",VLOOKUP(ROUNDDOWN(B556,0),'Girls WHO lb'!A:M,$I$6,FALSE),0))</f>
        <v>21.605301694130002</v>
      </c>
      <c r="D556" s="3">
        <f>IF($E$2="Male",VLOOKUP(ROUNDUP(B556,0),'Boys WHO lb'!A:M,$I$6,FALSE),IF($E$2="Female",VLOOKUP(ROUNDUP(B556,0),'Girls WHO lb'!A:M,$I$6,FALSE),0))</f>
        <v>22.046226218499999</v>
      </c>
      <c r="E556" s="3">
        <f t="shared" si="54"/>
        <v>21.885560569893943</v>
      </c>
      <c r="F556" s="3">
        <f t="shared" si="55"/>
        <v>7</v>
      </c>
      <c r="G556" s="2">
        <f t="shared" si="56"/>
        <v>3</v>
      </c>
      <c r="H556" s="3">
        <f t="shared" si="57"/>
        <v>3</v>
      </c>
    </row>
    <row r="557" spans="1:8" x14ac:dyDescent="0.2">
      <c r="A557" s="6">
        <v>507</v>
      </c>
      <c r="B557" s="6">
        <f t="shared" si="53"/>
        <v>16.668493150684931</v>
      </c>
      <c r="C557" s="3">
        <f>IF($E$2="Male",VLOOKUP(ROUNDDOWN(B557,0),'Boys WHO lb'!A:M,$I$6,FALSE),IF($E$2="Female",VLOOKUP(ROUNDDOWN(B557,0),'Girls WHO lb'!A:M,$I$6,FALSE),0))</f>
        <v>21.605301694130002</v>
      </c>
      <c r="D557" s="3">
        <f>IF($E$2="Male",VLOOKUP(ROUNDUP(B557,0),'Boys WHO lb'!A:M,$I$6,FALSE),IF($E$2="Female",VLOOKUP(ROUNDUP(B557,0),'Girls WHO lb'!A:M,$I$6,FALSE),0))</f>
        <v>22.046226218499999</v>
      </c>
      <c r="E557" s="3">
        <f t="shared" si="54"/>
        <v>21.900056718640357</v>
      </c>
      <c r="F557" s="3">
        <f t="shared" si="55"/>
        <v>7</v>
      </c>
      <c r="G557" s="2">
        <f t="shared" si="56"/>
        <v>3</v>
      </c>
      <c r="H557" s="3">
        <f t="shared" si="57"/>
        <v>3</v>
      </c>
    </row>
    <row r="558" spans="1:8" x14ac:dyDescent="0.2">
      <c r="A558" s="6">
        <v>508</v>
      </c>
      <c r="B558" s="6">
        <f t="shared" si="53"/>
        <v>16.701369863013699</v>
      </c>
      <c r="C558" s="3">
        <f>IF($E$2="Male",VLOOKUP(ROUNDDOWN(B558,0),'Boys WHO lb'!A:M,$I$6,FALSE),IF($E$2="Female",VLOOKUP(ROUNDDOWN(B558,0),'Girls WHO lb'!A:M,$I$6,FALSE),0))</f>
        <v>21.605301694130002</v>
      </c>
      <c r="D558" s="3">
        <f>IF($E$2="Male",VLOOKUP(ROUNDUP(B558,0),'Boys WHO lb'!A:M,$I$6,FALSE),IF($E$2="Female",VLOOKUP(ROUNDUP(B558,0),'Girls WHO lb'!A:M,$I$6,FALSE),0))</f>
        <v>22.046226218499999</v>
      </c>
      <c r="E558" s="3">
        <f t="shared" si="54"/>
        <v>21.914552867386767</v>
      </c>
      <c r="F558" s="3">
        <f t="shared" si="55"/>
        <v>7</v>
      </c>
      <c r="G558" s="2">
        <f t="shared" si="56"/>
        <v>3</v>
      </c>
      <c r="H558" s="3">
        <f t="shared" si="57"/>
        <v>3</v>
      </c>
    </row>
    <row r="559" spans="1:8" x14ac:dyDescent="0.2">
      <c r="A559" s="6">
        <v>509</v>
      </c>
      <c r="B559" s="6">
        <f t="shared" si="53"/>
        <v>16.734246575342464</v>
      </c>
      <c r="C559" s="3">
        <f>IF($E$2="Male",VLOOKUP(ROUNDDOWN(B559,0),'Boys WHO lb'!A:M,$I$6,FALSE),IF($E$2="Female",VLOOKUP(ROUNDDOWN(B559,0),'Girls WHO lb'!A:M,$I$6,FALSE),0))</f>
        <v>21.605301694130002</v>
      </c>
      <c r="D559" s="3">
        <f>IF($E$2="Male",VLOOKUP(ROUNDUP(B559,0),'Boys WHO lb'!A:M,$I$6,FALSE),IF($E$2="Female",VLOOKUP(ROUNDUP(B559,0),'Girls WHO lb'!A:M,$I$6,FALSE),0))</f>
        <v>22.046226218499999</v>
      </c>
      <c r="E559" s="3">
        <f t="shared" si="54"/>
        <v>21.929049016133177</v>
      </c>
      <c r="F559" s="3">
        <f t="shared" si="55"/>
        <v>7</v>
      </c>
      <c r="G559" s="2">
        <f t="shared" si="56"/>
        <v>3</v>
      </c>
      <c r="H559" s="3">
        <f t="shared" si="57"/>
        <v>3</v>
      </c>
    </row>
    <row r="560" spans="1:8" x14ac:dyDescent="0.2">
      <c r="A560" s="6">
        <v>510</v>
      </c>
      <c r="B560" s="6">
        <f t="shared" si="53"/>
        <v>16.767123287671232</v>
      </c>
      <c r="C560" s="3">
        <f>IF($E$2="Male",VLOOKUP(ROUNDDOWN(B560,0),'Boys WHO lb'!A:M,$I$6,FALSE),IF($E$2="Female",VLOOKUP(ROUNDDOWN(B560,0),'Girls WHO lb'!A:M,$I$6,FALSE),0))</f>
        <v>21.605301694130002</v>
      </c>
      <c r="D560" s="3">
        <f>IF($E$2="Male",VLOOKUP(ROUNDUP(B560,0),'Boys WHO lb'!A:M,$I$6,FALSE),IF($E$2="Female",VLOOKUP(ROUNDUP(B560,0),'Girls WHO lb'!A:M,$I$6,FALSE),0))</f>
        <v>22.046226218499999</v>
      </c>
      <c r="E560" s="3">
        <f t="shared" si="54"/>
        <v>21.943545164879588</v>
      </c>
      <c r="F560" s="3">
        <f t="shared" si="55"/>
        <v>7</v>
      </c>
      <c r="G560" s="2">
        <f t="shared" si="56"/>
        <v>3</v>
      </c>
      <c r="H560" s="3">
        <f t="shared" si="57"/>
        <v>3</v>
      </c>
    </row>
    <row r="561" spans="1:8" x14ac:dyDescent="0.2">
      <c r="A561" s="6">
        <v>511</v>
      </c>
      <c r="B561" s="6">
        <f t="shared" si="53"/>
        <v>16.8</v>
      </c>
      <c r="C561" s="3">
        <f>IF($E$2="Male",VLOOKUP(ROUNDDOWN(B561,0),'Boys WHO lb'!A:M,$I$6,FALSE),IF($E$2="Female",VLOOKUP(ROUNDDOWN(B561,0),'Girls WHO lb'!A:M,$I$6,FALSE),0))</f>
        <v>21.605301694130002</v>
      </c>
      <c r="D561" s="3">
        <f>IF($E$2="Male",VLOOKUP(ROUNDUP(B561,0),'Boys WHO lb'!A:M,$I$6,FALSE),IF($E$2="Female",VLOOKUP(ROUNDUP(B561,0),'Girls WHO lb'!A:M,$I$6,FALSE),0))</f>
        <v>22.046226218499999</v>
      </c>
      <c r="E561" s="3">
        <f t="shared" si="54"/>
        <v>21.958041313626001</v>
      </c>
      <c r="F561" s="3">
        <f t="shared" si="55"/>
        <v>7</v>
      </c>
      <c r="G561" s="2">
        <f t="shared" si="56"/>
        <v>3</v>
      </c>
      <c r="H561" s="3">
        <f t="shared" si="57"/>
        <v>3</v>
      </c>
    </row>
    <row r="562" spans="1:8" x14ac:dyDescent="0.2">
      <c r="A562" s="6">
        <v>512</v>
      </c>
      <c r="B562" s="6">
        <f t="shared" ref="B562:B625" si="58">A562/$I$3</f>
        <v>16.832876712328765</v>
      </c>
      <c r="C562" s="3">
        <f>IF($E$2="Male",VLOOKUP(ROUNDDOWN(B562,0),'Boys WHO lb'!A:M,$I$6,FALSE),IF($E$2="Female",VLOOKUP(ROUNDDOWN(B562,0),'Girls WHO lb'!A:M,$I$6,FALSE),0))</f>
        <v>21.605301694130002</v>
      </c>
      <c r="D562" s="3">
        <f>IF($E$2="Male",VLOOKUP(ROUNDUP(B562,0),'Boys WHO lb'!A:M,$I$6,FALSE),IF($E$2="Female",VLOOKUP(ROUNDUP(B562,0),'Girls WHO lb'!A:M,$I$6,FALSE),0))</f>
        <v>22.046226218499999</v>
      </c>
      <c r="E562" s="3">
        <f t="shared" ref="E562:E625" si="59">C562+(MOD(B562,1)*(D562-C562))</f>
        <v>21.972537462372411</v>
      </c>
      <c r="F562" s="3">
        <f t="shared" ref="F562:F625" si="60">IF(B562&lt;=1,12,IF(B562&lt;=3,10,IF(B562&lt;=12,8,IF(B562&lt;=36,7))))</f>
        <v>7</v>
      </c>
      <c r="G562" s="2">
        <f t="shared" si="56"/>
        <v>3</v>
      </c>
      <c r="H562" s="3">
        <f t="shared" si="57"/>
        <v>3</v>
      </c>
    </row>
    <row r="563" spans="1:8" x14ac:dyDescent="0.2">
      <c r="A563" s="6">
        <v>513</v>
      </c>
      <c r="B563" s="6">
        <f t="shared" si="58"/>
        <v>16.865753424657534</v>
      </c>
      <c r="C563" s="3">
        <f>IF($E$2="Male",VLOOKUP(ROUNDDOWN(B563,0),'Boys WHO lb'!A:M,$I$6,FALSE),IF($E$2="Female",VLOOKUP(ROUNDDOWN(B563,0),'Girls WHO lb'!A:M,$I$6,FALSE),0))</f>
        <v>21.605301694130002</v>
      </c>
      <c r="D563" s="3">
        <f>IF($E$2="Male",VLOOKUP(ROUNDUP(B563,0),'Boys WHO lb'!A:M,$I$6,FALSE),IF($E$2="Female",VLOOKUP(ROUNDUP(B563,0),'Girls WHO lb'!A:M,$I$6,FALSE),0))</f>
        <v>22.046226218499999</v>
      </c>
      <c r="E563" s="3">
        <f t="shared" si="59"/>
        <v>21.987033611118822</v>
      </c>
      <c r="F563" s="3">
        <f t="shared" si="60"/>
        <v>7</v>
      </c>
      <c r="G563" s="2">
        <f t="shared" ref="G563:G626" si="61">IF(E563&lt;=8,0,IF(E563&lt;=12,1,IF(E563&lt;=16,2,IF(E563&lt;=22,3,IF(E563&lt;=27,4,IF(E563&lt;=35,5,IF(E563&lt;=50,6,"")))))))</f>
        <v>3</v>
      </c>
      <c r="H563" s="3">
        <f t="shared" ref="H563:H626" si="62">IF(E563&lt;=10,0,IF(E563&lt;=15,1,IF(E563&lt;=18,2,IF(E563&lt;=28,3,IF(E563&lt;=37,4,IF(E563&lt;=50,6,""))))))</f>
        <v>3</v>
      </c>
    </row>
    <row r="564" spans="1:8" x14ac:dyDescent="0.2">
      <c r="A564" s="6">
        <v>514</v>
      </c>
      <c r="B564" s="6">
        <f t="shared" si="58"/>
        <v>16.898630136986302</v>
      </c>
      <c r="C564" s="3">
        <f>IF($E$2="Male",VLOOKUP(ROUNDDOWN(B564,0),'Boys WHO lb'!A:M,$I$6,FALSE),IF($E$2="Female",VLOOKUP(ROUNDDOWN(B564,0),'Girls WHO lb'!A:M,$I$6,FALSE),0))</f>
        <v>21.605301694130002</v>
      </c>
      <c r="D564" s="3">
        <f>IF($E$2="Male",VLOOKUP(ROUNDUP(B564,0),'Boys WHO lb'!A:M,$I$6,FALSE),IF($E$2="Female",VLOOKUP(ROUNDUP(B564,0),'Girls WHO lb'!A:M,$I$6,FALSE),0))</f>
        <v>22.046226218499999</v>
      </c>
      <c r="E564" s="3">
        <f t="shared" si="59"/>
        <v>22.001529759865232</v>
      </c>
      <c r="F564" s="3">
        <f t="shared" si="60"/>
        <v>7</v>
      </c>
      <c r="G564" s="2">
        <f t="shared" si="61"/>
        <v>4</v>
      </c>
      <c r="H564" s="3">
        <f t="shared" si="62"/>
        <v>3</v>
      </c>
    </row>
    <row r="565" spans="1:8" x14ac:dyDescent="0.2">
      <c r="A565" s="6">
        <v>515</v>
      </c>
      <c r="B565" s="6">
        <f t="shared" si="58"/>
        <v>16.931506849315067</v>
      </c>
      <c r="C565" s="3">
        <f>IF($E$2="Male",VLOOKUP(ROUNDDOWN(B565,0),'Boys WHO lb'!A:M,$I$6,FALSE),IF($E$2="Female",VLOOKUP(ROUNDDOWN(B565,0),'Girls WHO lb'!A:M,$I$6,FALSE),0))</f>
        <v>21.605301694130002</v>
      </c>
      <c r="D565" s="3">
        <f>IF($E$2="Male",VLOOKUP(ROUNDUP(B565,0),'Boys WHO lb'!A:M,$I$6,FALSE),IF($E$2="Female",VLOOKUP(ROUNDUP(B565,0),'Girls WHO lb'!A:M,$I$6,FALSE),0))</f>
        <v>22.046226218499999</v>
      </c>
      <c r="E565" s="3">
        <f t="shared" si="59"/>
        <v>22.016025908611642</v>
      </c>
      <c r="F565" s="3">
        <f t="shared" si="60"/>
        <v>7</v>
      </c>
      <c r="G565" s="2">
        <f t="shared" si="61"/>
        <v>4</v>
      </c>
      <c r="H565" s="3">
        <f t="shared" si="62"/>
        <v>3</v>
      </c>
    </row>
    <row r="566" spans="1:8" x14ac:dyDescent="0.2">
      <c r="A566" s="6">
        <v>516</v>
      </c>
      <c r="B566" s="6">
        <f t="shared" si="58"/>
        <v>16.964383561643835</v>
      </c>
      <c r="C566" s="3">
        <f>IF($E$2="Male",VLOOKUP(ROUNDDOWN(B566,0),'Boys WHO lb'!A:M,$I$6,FALSE),IF($E$2="Female",VLOOKUP(ROUNDDOWN(B566,0),'Girls WHO lb'!A:M,$I$6,FALSE),0))</f>
        <v>21.605301694130002</v>
      </c>
      <c r="D566" s="3">
        <f>IF($E$2="Male",VLOOKUP(ROUNDUP(B566,0),'Boys WHO lb'!A:M,$I$6,FALSE),IF($E$2="Female",VLOOKUP(ROUNDUP(B566,0),'Girls WHO lb'!A:M,$I$6,FALSE),0))</f>
        <v>22.046226218499999</v>
      </c>
      <c r="E566" s="3">
        <f t="shared" si="59"/>
        <v>22.030522057358056</v>
      </c>
      <c r="F566" s="3">
        <f t="shared" si="60"/>
        <v>7</v>
      </c>
      <c r="G566" s="2">
        <f t="shared" si="61"/>
        <v>4</v>
      </c>
      <c r="H566" s="3">
        <f t="shared" si="62"/>
        <v>3</v>
      </c>
    </row>
    <row r="567" spans="1:8" x14ac:dyDescent="0.2">
      <c r="A567" s="6">
        <v>517</v>
      </c>
      <c r="B567" s="6">
        <f t="shared" si="58"/>
        <v>16.997260273972604</v>
      </c>
      <c r="C567" s="3">
        <f>IF($E$2="Male",VLOOKUP(ROUNDDOWN(B567,0),'Boys WHO lb'!A:M,$I$6,FALSE),IF($E$2="Female",VLOOKUP(ROUNDDOWN(B567,0),'Girls WHO lb'!A:M,$I$6,FALSE),0))</f>
        <v>21.605301694130002</v>
      </c>
      <c r="D567" s="3">
        <f>IF($E$2="Male",VLOOKUP(ROUNDUP(B567,0),'Boys WHO lb'!A:M,$I$6,FALSE),IF($E$2="Female",VLOOKUP(ROUNDUP(B567,0),'Girls WHO lb'!A:M,$I$6,FALSE),0))</f>
        <v>22.046226218499999</v>
      </c>
      <c r="E567" s="3">
        <f t="shared" si="59"/>
        <v>22.045018206104466</v>
      </c>
      <c r="F567" s="3">
        <f t="shared" si="60"/>
        <v>7</v>
      </c>
      <c r="G567" s="2">
        <f t="shared" si="61"/>
        <v>4</v>
      </c>
      <c r="H567" s="3">
        <f t="shared" si="62"/>
        <v>3</v>
      </c>
    </row>
    <row r="568" spans="1:8" x14ac:dyDescent="0.2">
      <c r="A568" s="6">
        <v>518</v>
      </c>
      <c r="B568" s="6">
        <f t="shared" si="58"/>
        <v>17.030136986301368</v>
      </c>
      <c r="C568" s="3">
        <f>IF($E$2="Male",VLOOKUP(ROUNDDOWN(B568,0),'Boys WHO lb'!A:M,$I$6,FALSE),IF($E$2="Female",VLOOKUP(ROUNDDOWN(B568,0),'Girls WHO lb'!A:M,$I$6,FALSE),0))</f>
        <v>22.046226218499999</v>
      </c>
      <c r="D568" s="3">
        <f>IF($E$2="Male",VLOOKUP(ROUNDUP(B568,0),'Boys WHO lb'!A:M,$I$6,FALSE),IF($E$2="Female",VLOOKUP(ROUNDUP(B568,0),'Girls WHO lb'!A:M,$I$6,FALSE),0))</f>
        <v>22.48715074287</v>
      </c>
      <c r="E568" s="3">
        <f t="shared" si="59"/>
        <v>22.059514354850876</v>
      </c>
      <c r="F568" s="3">
        <f t="shared" si="60"/>
        <v>7</v>
      </c>
      <c r="G568" s="2">
        <f t="shared" si="61"/>
        <v>4</v>
      </c>
      <c r="H568" s="3">
        <f t="shared" si="62"/>
        <v>3</v>
      </c>
    </row>
    <row r="569" spans="1:8" x14ac:dyDescent="0.2">
      <c r="A569" s="6">
        <v>519</v>
      </c>
      <c r="B569" s="6">
        <f t="shared" si="58"/>
        <v>17.063013698630137</v>
      </c>
      <c r="C569" s="3">
        <f>IF($E$2="Male",VLOOKUP(ROUNDDOWN(B569,0),'Boys WHO lb'!A:M,$I$6,FALSE),IF($E$2="Female",VLOOKUP(ROUNDDOWN(B569,0),'Girls WHO lb'!A:M,$I$6,FALSE),0))</f>
        <v>22.046226218499999</v>
      </c>
      <c r="D569" s="3">
        <f>IF($E$2="Male",VLOOKUP(ROUNDUP(B569,0),'Boys WHO lb'!A:M,$I$6,FALSE),IF($E$2="Female",VLOOKUP(ROUNDUP(B569,0),'Girls WHO lb'!A:M,$I$6,FALSE),0))</f>
        <v>22.48715074287</v>
      </c>
      <c r="E569" s="3">
        <f t="shared" si="59"/>
        <v>22.074010503597286</v>
      </c>
      <c r="F569" s="3">
        <f t="shared" si="60"/>
        <v>7</v>
      </c>
      <c r="G569" s="2">
        <f t="shared" si="61"/>
        <v>4</v>
      </c>
      <c r="H569" s="3">
        <f t="shared" si="62"/>
        <v>3</v>
      </c>
    </row>
    <row r="570" spans="1:8" x14ac:dyDescent="0.2">
      <c r="A570" s="6">
        <v>520</v>
      </c>
      <c r="B570" s="6">
        <f t="shared" si="58"/>
        <v>17.095890410958905</v>
      </c>
      <c r="C570" s="3">
        <f>IF($E$2="Male",VLOOKUP(ROUNDDOWN(B570,0),'Boys WHO lb'!A:M,$I$6,FALSE),IF($E$2="Female",VLOOKUP(ROUNDDOWN(B570,0),'Girls WHO lb'!A:M,$I$6,FALSE),0))</f>
        <v>22.046226218499999</v>
      </c>
      <c r="D570" s="3">
        <f>IF($E$2="Male",VLOOKUP(ROUNDUP(B570,0),'Boys WHO lb'!A:M,$I$6,FALSE),IF($E$2="Female",VLOOKUP(ROUNDUP(B570,0),'Girls WHO lb'!A:M,$I$6,FALSE),0))</f>
        <v>22.48715074287</v>
      </c>
      <c r="E570" s="3">
        <f t="shared" si="59"/>
        <v>22.0885066523437</v>
      </c>
      <c r="F570" s="3">
        <f t="shared" si="60"/>
        <v>7</v>
      </c>
      <c r="G570" s="2">
        <f t="shared" si="61"/>
        <v>4</v>
      </c>
      <c r="H570" s="3">
        <f t="shared" si="62"/>
        <v>3</v>
      </c>
    </row>
    <row r="571" spans="1:8" x14ac:dyDescent="0.2">
      <c r="A571" s="6">
        <v>521</v>
      </c>
      <c r="B571" s="6">
        <f t="shared" si="58"/>
        <v>17.12876712328767</v>
      </c>
      <c r="C571" s="3">
        <f>IF($E$2="Male",VLOOKUP(ROUNDDOWN(B571,0),'Boys WHO lb'!A:M,$I$6,FALSE),IF($E$2="Female",VLOOKUP(ROUNDDOWN(B571,0),'Girls WHO lb'!A:M,$I$6,FALSE),0))</f>
        <v>22.046226218499999</v>
      </c>
      <c r="D571" s="3">
        <f>IF($E$2="Male",VLOOKUP(ROUNDUP(B571,0),'Boys WHO lb'!A:M,$I$6,FALSE),IF($E$2="Female",VLOOKUP(ROUNDUP(B571,0),'Girls WHO lb'!A:M,$I$6,FALSE),0))</f>
        <v>22.48715074287</v>
      </c>
      <c r="E571" s="3">
        <f t="shared" si="59"/>
        <v>22.10300280109011</v>
      </c>
      <c r="F571" s="3">
        <f t="shared" si="60"/>
        <v>7</v>
      </c>
      <c r="G571" s="2">
        <f t="shared" si="61"/>
        <v>4</v>
      </c>
      <c r="H571" s="3">
        <f t="shared" si="62"/>
        <v>3</v>
      </c>
    </row>
    <row r="572" spans="1:8" x14ac:dyDescent="0.2">
      <c r="A572" s="6">
        <v>522</v>
      </c>
      <c r="B572" s="6">
        <f t="shared" si="58"/>
        <v>17.161643835616438</v>
      </c>
      <c r="C572" s="3">
        <f>IF($E$2="Male",VLOOKUP(ROUNDDOWN(B572,0),'Boys WHO lb'!A:M,$I$6,FALSE),IF($E$2="Female",VLOOKUP(ROUNDDOWN(B572,0),'Girls WHO lb'!A:M,$I$6,FALSE),0))</f>
        <v>22.046226218499999</v>
      </c>
      <c r="D572" s="3">
        <f>IF($E$2="Male",VLOOKUP(ROUNDUP(B572,0),'Boys WHO lb'!A:M,$I$6,FALSE),IF($E$2="Female",VLOOKUP(ROUNDUP(B572,0),'Girls WHO lb'!A:M,$I$6,FALSE),0))</f>
        <v>22.48715074287</v>
      </c>
      <c r="E572" s="3">
        <f t="shared" si="59"/>
        <v>22.11749894983652</v>
      </c>
      <c r="F572" s="3">
        <f t="shared" si="60"/>
        <v>7</v>
      </c>
      <c r="G572" s="2">
        <f t="shared" si="61"/>
        <v>4</v>
      </c>
      <c r="H572" s="3">
        <f t="shared" si="62"/>
        <v>3</v>
      </c>
    </row>
    <row r="573" spans="1:8" x14ac:dyDescent="0.2">
      <c r="A573" s="6">
        <v>523</v>
      </c>
      <c r="B573" s="6">
        <f t="shared" si="58"/>
        <v>17.194520547945206</v>
      </c>
      <c r="C573" s="3">
        <f>IF($E$2="Male",VLOOKUP(ROUNDDOWN(B573,0),'Boys WHO lb'!A:M,$I$6,FALSE),IF($E$2="Female",VLOOKUP(ROUNDDOWN(B573,0),'Girls WHO lb'!A:M,$I$6,FALSE),0))</f>
        <v>22.046226218499999</v>
      </c>
      <c r="D573" s="3">
        <f>IF($E$2="Male",VLOOKUP(ROUNDUP(B573,0),'Boys WHO lb'!A:M,$I$6,FALSE),IF($E$2="Female",VLOOKUP(ROUNDUP(B573,0),'Girls WHO lb'!A:M,$I$6,FALSE),0))</f>
        <v>22.48715074287</v>
      </c>
      <c r="E573" s="3">
        <f t="shared" si="59"/>
        <v>22.13199509858293</v>
      </c>
      <c r="F573" s="3">
        <f t="shared" si="60"/>
        <v>7</v>
      </c>
      <c r="G573" s="2">
        <f t="shared" si="61"/>
        <v>4</v>
      </c>
      <c r="H573" s="3">
        <f t="shared" si="62"/>
        <v>3</v>
      </c>
    </row>
    <row r="574" spans="1:8" x14ac:dyDescent="0.2">
      <c r="A574" s="6">
        <v>524</v>
      </c>
      <c r="B574" s="6">
        <f t="shared" si="58"/>
        <v>17.227397260273971</v>
      </c>
      <c r="C574" s="3">
        <f>IF($E$2="Male",VLOOKUP(ROUNDDOWN(B574,0),'Boys WHO lb'!A:M,$I$6,FALSE),IF($E$2="Female",VLOOKUP(ROUNDDOWN(B574,0),'Girls WHO lb'!A:M,$I$6,FALSE),0))</f>
        <v>22.046226218499999</v>
      </c>
      <c r="D574" s="3">
        <f>IF($E$2="Male",VLOOKUP(ROUNDUP(B574,0),'Boys WHO lb'!A:M,$I$6,FALSE),IF($E$2="Female",VLOOKUP(ROUNDUP(B574,0),'Girls WHO lb'!A:M,$I$6,FALSE),0))</f>
        <v>22.48715074287</v>
      </c>
      <c r="E574" s="3">
        <f t="shared" si="59"/>
        <v>22.14649124732934</v>
      </c>
      <c r="F574" s="3">
        <f t="shared" si="60"/>
        <v>7</v>
      </c>
      <c r="G574" s="2">
        <f t="shared" si="61"/>
        <v>4</v>
      </c>
      <c r="H574" s="3">
        <f t="shared" si="62"/>
        <v>3</v>
      </c>
    </row>
    <row r="575" spans="1:8" x14ac:dyDescent="0.2">
      <c r="A575" s="6">
        <v>525</v>
      </c>
      <c r="B575" s="6">
        <f t="shared" si="58"/>
        <v>17.260273972602739</v>
      </c>
      <c r="C575" s="3">
        <f>IF($E$2="Male",VLOOKUP(ROUNDDOWN(B575,0),'Boys WHO lb'!A:M,$I$6,FALSE),IF($E$2="Female",VLOOKUP(ROUNDDOWN(B575,0),'Girls WHO lb'!A:M,$I$6,FALSE),0))</f>
        <v>22.046226218499999</v>
      </c>
      <c r="D575" s="3">
        <f>IF($E$2="Male",VLOOKUP(ROUNDUP(B575,0),'Boys WHO lb'!A:M,$I$6,FALSE),IF($E$2="Female",VLOOKUP(ROUNDUP(B575,0),'Girls WHO lb'!A:M,$I$6,FALSE),0))</f>
        <v>22.48715074287</v>
      </c>
      <c r="E575" s="3">
        <f t="shared" si="59"/>
        <v>22.160987396075754</v>
      </c>
      <c r="F575" s="3">
        <f t="shared" si="60"/>
        <v>7</v>
      </c>
      <c r="G575" s="2">
        <f t="shared" si="61"/>
        <v>4</v>
      </c>
      <c r="H575" s="3">
        <f t="shared" si="62"/>
        <v>3</v>
      </c>
    </row>
    <row r="576" spans="1:8" x14ac:dyDescent="0.2">
      <c r="A576" s="6">
        <v>526</v>
      </c>
      <c r="B576" s="6">
        <f t="shared" si="58"/>
        <v>17.293150684931508</v>
      </c>
      <c r="C576" s="3">
        <f>IF($E$2="Male",VLOOKUP(ROUNDDOWN(B576,0),'Boys WHO lb'!A:M,$I$6,FALSE),IF($E$2="Female",VLOOKUP(ROUNDDOWN(B576,0),'Girls WHO lb'!A:M,$I$6,FALSE),0))</f>
        <v>22.046226218499999</v>
      </c>
      <c r="D576" s="3">
        <f>IF($E$2="Male",VLOOKUP(ROUNDUP(B576,0),'Boys WHO lb'!A:M,$I$6,FALSE),IF($E$2="Female",VLOOKUP(ROUNDUP(B576,0),'Girls WHO lb'!A:M,$I$6,FALSE),0))</f>
        <v>22.48715074287</v>
      </c>
      <c r="E576" s="3">
        <f t="shared" si="59"/>
        <v>22.175483544822164</v>
      </c>
      <c r="F576" s="3">
        <f t="shared" si="60"/>
        <v>7</v>
      </c>
      <c r="G576" s="2">
        <f t="shared" si="61"/>
        <v>4</v>
      </c>
      <c r="H576" s="3">
        <f t="shared" si="62"/>
        <v>3</v>
      </c>
    </row>
    <row r="577" spans="1:8" x14ac:dyDescent="0.2">
      <c r="A577" s="6">
        <v>527</v>
      </c>
      <c r="B577" s="6">
        <f t="shared" si="58"/>
        <v>17.326027397260273</v>
      </c>
      <c r="C577" s="3">
        <f>IF($E$2="Male",VLOOKUP(ROUNDDOWN(B577,0),'Boys WHO lb'!A:M,$I$6,FALSE),IF($E$2="Female",VLOOKUP(ROUNDDOWN(B577,0),'Girls WHO lb'!A:M,$I$6,FALSE),0))</f>
        <v>22.046226218499999</v>
      </c>
      <c r="D577" s="3">
        <f>IF($E$2="Male",VLOOKUP(ROUNDUP(B577,0),'Boys WHO lb'!A:M,$I$6,FALSE),IF($E$2="Female",VLOOKUP(ROUNDUP(B577,0),'Girls WHO lb'!A:M,$I$6,FALSE),0))</f>
        <v>22.48715074287</v>
      </c>
      <c r="E577" s="3">
        <f t="shared" si="59"/>
        <v>22.189979693568574</v>
      </c>
      <c r="F577" s="3">
        <f t="shared" si="60"/>
        <v>7</v>
      </c>
      <c r="G577" s="2">
        <f t="shared" si="61"/>
        <v>4</v>
      </c>
      <c r="H577" s="3">
        <f t="shared" si="62"/>
        <v>3</v>
      </c>
    </row>
    <row r="578" spans="1:8" x14ac:dyDescent="0.2">
      <c r="A578" s="6">
        <v>528</v>
      </c>
      <c r="B578" s="6">
        <f t="shared" si="58"/>
        <v>17.358904109589041</v>
      </c>
      <c r="C578" s="3">
        <f>IF($E$2="Male",VLOOKUP(ROUNDDOWN(B578,0),'Boys WHO lb'!A:M,$I$6,FALSE),IF($E$2="Female",VLOOKUP(ROUNDDOWN(B578,0),'Girls WHO lb'!A:M,$I$6,FALSE),0))</f>
        <v>22.046226218499999</v>
      </c>
      <c r="D578" s="3">
        <f>IF($E$2="Male",VLOOKUP(ROUNDUP(B578,0),'Boys WHO lb'!A:M,$I$6,FALSE),IF($E$2="Female",VLOOKUP(ROUNDUP(B578,0),'Girls WHO lb'!A:M,$I$6,FALSE),0))</f>
        <v>22.48715074287</v>
      </c>
      <c r="E578" s="3">
        <f t="shared" si="59"/>
        <v>22.204475842314984</v>
      </c>
      <c r="F578" s="3">
        <f t="shared" si="60"/>
        <v>7</v>
      </c>
      <c r="G578" s="2">
        <f t="shared" si="61"/>
        <v>4</v>
      </c>
      <c r="H578" s="3">
        <f t="shared" si="62"/>
        <v>3</v>
      </c>
    </row>
    <row r="579" spans="1:8" x14ac:dyDescent="0.2">
      <c r="A579" s="6">
        <v>529</v>
      </c>
      <c r="B579" s="6">
        <f t="shared" si="58"/>
        <v>17.391780821917809</v>
      </c>
      <c r="C579" s="3">
        <f>IF($E$2="Male",VLOOKUP(ROUNDDOWN(B579,0),'Boys WHO lb'!A:M,$I$6,FALSE),IF($E$2="Female",VLOOKUP(ROUNDDOWN(B579,0),'Girls WHO lb'!A:M,$I$6,FALSE),0))</f>
        <v>22.046226218499999</v>
      </c>
      <c r="D579" s="3">
        <f>IF($E$2="Male",VLOOKUP(ROUNDUP(B579,0),'Boys WHO lb'!A:M,$I$6,FALSE),IF($E$2="Female",VLOOKUP(ROUNDUP(B579,0),'Girls WHO lb'!A:M,$I$6,FALSE),0))</f>
        <v>22.48715074287</v>
      </c>
      <c r="E579" s="3">
        <f t="shared" si="59"/>
        <v>22.218971991061398</v>
      </c>
      <c r="F579" s="3">
        <f t="shared" si="60"/>
        <v>7</v>
      </c>
      <c r="G579" s="2">
        <f t="shared" si="61"/>
        <v>4</v>
      </c>
      <c r="H579" s="3">
        <f t="shared" si="62"/>
        <v>3</v>
      </c>
    </row>
    <row r="580" spans="1:8" x14ac:dyDescent="0.2">
      <c r="A580" s="6">
        <v>530</v>
      </c>
      <c r="B580" s="6">
        <f t="shared" si="58"/>
        <v>17.424657534246574</v>
      </c>
      <c r="C580" s="3">
        <f>IF($E$2="Male",VLOOKUP(ROUNDDOWN(B580,0),'Boys WHO lb'!A:M,$I$6,FALSE),IF($E$2="Female",VLOOKUP(ROUNDDOWN(B580,0),'Girls WHO lb'!A:M,$I$6,FALSE),0))</f>
        <v>22.046226218499999</v>
      </c>
      <c r="D580" s="3">
        <f>IF($E$2="Male",VLOOKUP(ROUNDUP(B580,0),'Boys WHO lb'!A:M,$I$6,FALSE),IF($E$2="Female",VLOOKUP(ROUNDUP(B580,0),'Girls WHO lb'!A:M,$I$6,FALSE),0))</f>
        <v>22.48715074287</v>
      </c>
      <c r="E580" s="3">
        <f t="shared" si="59"/>
        <v>22.233468139807808</v>
      </c>
      <c r="F580" s="3">
        <f t="shared" si="60"/>
        <v>7</v>
      </c>
      <c r="G580" s="2">
        <f t="shared" si="61"/>
        <v>4</v>
      </c>
      <c r="H580" s="3">
        <f t="shared" si="62"/>
        <v>3</v>
      </c>
    </row>
    <row r="581" spans="1:8" x14ac:dyDescent="0.2">
      <c r="A581" s="6">
        <v>531</v>
      </c>
      <c r="B581" s="6">
        <f t="shared" si="58"/>
        <v>17.457534246575342</v>
      </c>
      <c r="C581" s="3">
        <f>IF($E$2="Male",VLOOKUP(ROUNDDOWN(B581,0),'Boys WHO lb'!A:M,$I$6,FALSE),IF($E$2="Female",VLOOKUP(ROUNDDOWN(B581,0),'Girls WHO lb'!A:M,$I$6,FALSE),0))</f>
        <v>22.046226218499999</v>
      </c>
      <c r="D581" s="3">
        <f>IF($E$2="Male",VLOOKUP(ROUNDUP(B581,0),'Boys WHO lb'!A:M,$I$6,FALSE),IF($E$2="Female",VLOOKUP(ROUNDUP(B581,0),'Girls WHO lb'!A:M,$I$6,FALSE),0))</f>
        <v>22.48715074287</v>
      </c>
      <c r="E581" s="3">
        <f t="shared" si="59"/>
        <v>22.247964288554218</v>
      </c>
      <c r="F581" s="3">
        <f t="shared" si="60"/>
        <v>7</v>
      </c>
      <c r="G581" s="2">
        <f t="shared" si="61"/>
        <v>4</v>
      </c>
      <c r="H581" s="3">
        <f t="shared" si="62"/>
        <v>3</v>
      </c>
    </row>
    <row r="582" spans="1:8" x14ac:dyDescent="0.2">
      <c r="A582" s="6">
        <v>532</v>
      </c>
      <c r="B582" s="6">
        <f t="shared" si="58"/>
        <v>17.490410958904111</v>
      </c>
      <c r="C582" s="3">
        <f>IF($E$2="Male",VLOOKUP(ROUNDDOWN(B582,0),'Boys WHO lb'!A:M,$I$6,FALSE),IF($E$2="Female",VLOOKUP(ROUNDDOWN(B582,0),'Girls WHO lb'!A:M,$I$6,FALSE),0))</f>
        <v>22.046226218499999</v>
      </c>
      <c r="D582" s="3">
        <f>IF($E$2="Male",VLOOKUP(ROUNDUP(B582,0),'Boys WHO lb'!A:M,$I$6,FALSE),IF($E$2="Female",VLOOKUP(ROUNDUP(B582,0),'Girls WHO lb'!A:M,$I$6,FALSE),0))</f>
        <v>22.48715074287</v>
      </c>
      <c r="E582" s="3">
        <f t="shared" si="59"/>
        <v>22.262460437300629</v>
      </c>
      <c r="F582" s="3">
        <f t="shared" si="60"/>
        <v>7</v>
      </c>
      <c r="G582" s="2">
        <f t="shared" si="61"/>
        <v>4</v>
      </c>
      <c r="H582" s="3">
        <f t="shared" si="62"/>
        <v>3</v>
      </c>
    </row>
    <row r="583" spans="1:8" x14ac:dyDescent="0.2">
      <c r="A583" s="6">
        <v>533</v>
      </c>
      <c r="B583" s="6">
        <f t="shared" si="58"/>
        <v>17.523287671232875</v>
      </c>
      <c r="C583" s="3">
        <f>IF($E$2="Male",VLOOKUP(ROUNDDOWN(B583,0),'Boys WHO lb'!A:M,$I$6,FALSE),IF($E$2="Female",VLOOKUP(ROUNDDOWN(B583,0),'Girls WHO lb'!A:M,$I$6,FALSE),0))</f>
        <v>22.046226218499999</v>
      </c>
      <c r="D583" s="3">
        <f>IF($E$2="Male",VLOOKUP(ROUNDUP(B583,0),'Boys WHO lb'!A:M,$I$6,FALSE),IF($E$2="Female",VLOOKUP(ROUNDUP(B583,0),'Girls WHO lb'!A:M,$I$6,FALSE),0))</f>
        <v>22.48715074287</v>
      </c>
      <c r="E583" s="3">
        <f t="shared" si="59"/>
        <v>22.276956586047039</v>
      </c>
      <c r="F583" s="3">
        <f t="shared" si="60"/>
        <v>7</v>
      </c>
      <c r="G583" s="2">
        <f t="shared" si="61"/>
        <v>4</v>
      </c>
      <c r="H583" s="3">
        <f t="shared" si="62"/>
        <v>3</v>
      </c>
    </row>
    <row r="584" spans="1:8" x14ac:dyDescent="0.2">
      <c r="A584" s="6">
        <v>534</v>
      </c>
      <c r="B584" s="6">
        <f t="shared" si="58"/>
        <v>17.556164383561644</v>
      </c>
      <c r="C584" s="3">
        <f>IF($E$2="Male",VLOOKUP(ROUNDDOWN(B584,0),'Boys WHO lb'!A:M,$I$6,FALSE),IF($E$2="Female",VLOOKUP(ROUNDDOWN(B584,0),'Girls WHO lb'!A:M,$I$6,FALSE),0))</f>
        <v>22.046226218499999</v>
      </c>
      <c r="D584" s="3">
        <f>IF($E$2="Male",VLOOKUP(ROUNDUP(B584,0),'Boys WHO lb'!A:M,$I$6,FALSE),IF($E$2="Female",VLOOKUP(ROUNDUP(B584,0),'Girls WHO lb'!A:M,$I$6,FALSE),0))</f>
        <v>22.48715074287</v>
      </c>
      <c r="E584" s="3">
        <f t="shared" si="59"/>
        <v>22.291452734793452</v>
      </c>
      <c r="F584" s="3">
        <f t="shared" si="60"/>
        <v>7</v>
      </c>
      <c r="G584" s="2">
        <f t="shared" si="61"/>
        <v>4</v>
      </c>
      <c r="H584" s="3">
        <f t="shared" si="62"/>
        <v>3</v>
      </c>
    </row>
    <row r="585" spans="1:8" x14ac:dyDescent="0.2">
      <c r="A585" s="6">
        <v>535</v>
      </c>
      <c r="B585" s="6">
        <f t="shared" si="58"/>
        <v>17.589041095890412</v>
      </c>
      <c r="C585" s="3">
        <f>IF($E$2="Male",VLOOKUP(ROUNDDOWN(B585,0),'Boys WHO lb'!A:M,$I$6,FALSE),IF($E$2="Female",VLOOKUP(ROUNDDOWN(B585,0),'Girls WHO lb'!A:M,$I$6,FALSE),0))</f>
        <v>22.046226218499999</v>
      </c>
      <c r="D585" s="3">
        <f>IF($E$2="Male",VLOOKUP(ROUNDUP(B585,0),'Boys WHO lb'!A:M,$I$6,FALSE),IF($E$2="Female",VLOOKUP(ROUNDUP(B585,0),'Girls WHO lb'!A:M,$I$6,FALSE),0))</f>
        <v>22.48715074287</v>
      </c>
      <c r="E585" s="3">
        <f t="shared" si="59"/>
        <v>22.305948883539862</v>
      </c>
      <c r="F585" s="3">
        <f t="shared" si="60"/>
        <v>7</v>
      </c>
      <c r="G585" s="2">
        <f t="shared" si="61"/>
        <v>4</v>
      </c>
      <c r="H585" s="3">
        <f t="shared" si="62"/>
        <v>3</v>
      </c>
    </row>
    <row r="586" spans="1:8" x14ac:dyDescent="0.2">
      <c r="A586" s="6">
        <v>536</v>
      </c>
      <c r="B586" s="6">
        <f t="shared" si="58"/>
        <v>17.621917808219177</v>
      </c>
      <c r="C586" s="3">
        <f>IF($E$2="Male",VLOOKUP(ROUNDDOWN(B586,0),'Boys WHO lb'!A:M,$I$6,FALSE),IF($E$2="Female",VLOOKUP(ROUNDDOWN(B586,0),'Girls WHO lb'!A:M,$I$6,FALSE),0))</f>
        <v>22.046226218499999</v>
      </c>
      <c r="D586" s="3">
        <f>IF($E$2="Male",VLOOKUP(ROUNDUP(B586,0),'Boys WHO lb'!A:M,$I$6,FALSE),IF($E$2="Female",VLOOKUP(ROUNDUP(B586,0),'Girls WHO lb'!A:M,$I$6,FALSE),0))</f>
        <v>22.48715074287</v>
      </c>
      <c r="E586" s="3">
        <f t="shared" si="59"/>
        <v>22.320445032286273</v>
      </c>
      <c r="F586" s="3">
        <f t="shared" si="60"/>
        <v>7</v>
      </c>
      <c r="G586" s="2">
        <f t="shared" si="61"/>
        <v>4</v>
      </c>
      <c r="H586" s="3">
        <f t="shared" si="62"/>
        <v>3</v>
      </c>
    </row>
    <row r="587" spans="1:8" x14ac:dyDescent="0.2">
      <c r="A587" s="6">
        <v>537</v>
      </c>
      <c r="B587" s="6">
        <f t="shared" si="58"/>
        <v>17.654794520547945</v>
      </c>
      <c r="C587" s="3">
        <f>IF($E$2="Male",VLOOKUP(ROUNDDOWN(B587,0),'Boys WHO lb'!A:M,$I$6,FALSE),IF($E$2="Female",VLOOKUP(ROUNDDOWN(B587,0),'Girls WHO lb'!A:M,$I$6,FALSE),0))</f>
        <v>22.046226218499999</v>
      </c>
      <c r="D587" s="3">
        <f>IF($E$2="Male",VLOOKUP(ROUNDUP(B587,0),'Boys WHO lb'!A:M,$I$6,FALSE),IF($E$2="Female",VLOOKUP(ROUNDUP(B587,0),'Girls WHO lb'!A:M,$I$6,FALSE),0))</f>
        <v>22.48715074287</v>
      </c>
      <c r="E587" s="3">
        <f t="shared" si="59"/>
        <v>22.334941181032686</v>
      </c>
      <c r="F587" s="3">
        <f t="shared" si="60"/>
        <v>7</v>
      </c>
      <c r="G587" s="2">
        <f t="shared" si="61"/>
        <v>4</v>
      </c>
      <c r="H587" s="3">
        <f t="shared" si="62"/>
        <v>3</v>
      </c>
    </row>
    <row r="588" spans="1:8" x14ac:dyDescent="0.2">
      <c r="A588" s="6">
        <v>538</v>
      </c>
      <c r="B588" s="6">
        <f t="shared" si="58"/>
        <v>17.687671232876713</v>
      </c>
      <c r="C588" s="3">
        <f>IF($E$2="Male",VLOOKUP(ROUNDDOWN(B588,0),'Boys WHO lb'!A:M,$I$6,FALSE),IF($E$2="Female",VLOOKUP(ROUNDDOWN(B588,0),'Girls WHO lb'!A:M,$I$6,FALSE),0))</f>
        <v>22.046226218499999</v>
      </c>
      <c r="D588" s="3">
        <f>IF($E$2="Male",VLOOKUP(ROUNDUP(B588,0),'Boys WHO lb'!A:M,$I$6,FALSE),IF($E$2="Female",VLOOKUP(ROUNDUP(B588,0),'Girls WHO lb'!A:M,$I$6,FALSE),0))</f>
        <v>22.48715074287</v>
      </c>
      <c r="E588" s="3">
        <f t="shared" si="59"/>
        <v>22.349437329779096</v>
      </c>
      <c r="F588" s="3">
        <f t="shared" si="60"/>
        <v>7</v>
      </c>
      <c r="G588" s="2">
        <f t="shared" si="61"/>
        <v>4</v>
      </c>
      <c r="H588" s="3">
        <f t="shared" si="62"/>
        <v>3</v>
      </c>
    </row>
    <row r="589" spans="1:8" x14ac:dyDescent="0.2">
      <c r="A589" s="6">
        <v>539</v>
      </c>
      <c r="B589" s="6">
        <f t="shared" si="58"/>
        <v>17.720547945205478</v>
      </c>
      <c r="C589" s="3">
        <f>IF($E$2="Male",VLOOKUP(ROUNDDOWN(B589,0),'Boys WHO lb'!A:M,$I$6,FALSE),IF($E$2="Female",VLOOKUP(ROUNDDOWN(B589,0),'Girls WHO lb'!A:M,$I$6,FALSE),0))</f>
        <v>22.046226218499999</v>
      </c>
      <c r="D589" s="3">
        <f>IF($E$2="Male",VLOOKUP(ROUNDUP(B589,0),'Boys WHO lb'!A:M,$I$6,FALSE),IF($E$2="Female",VLOOKUP(ROUNDUP(B589,0),'Girls WHO lb'!A:M,$I$6,FALSE),0))</f>
        <v>22.48715074287</v>
      </c>
      <c r="E589" s="3">
        <f t="shared" si="59"/>
        <v>22.363933478525507</v>
      </c>
      <c r="F589" s="3">
        <f t="shared" si="60"/>
        <v>7</v>
      </c>
      <c r="G589" s="2">
        <f t="shared" si="61"/>
        <v>4</v>
      </c>
      <c r="H589" s="3">
        <f t="shared" si="62"/>
        <v>3</v>
      </c>
    </row>
    <row r="590" spans="1:8" x14ac:dyDescent="0.2">
      <c r="A590" s="6">
        <v>540</v>
      </c>
      <c r="B590" s="6">
        <f t="shared" si="58"/>
        <v>17.753424657534246</v>
      </c>
      <c r="C590" s="3">
        <f>IF($E$2="Male",VLOOKUP(ROUNDDOWN(B590,0),'Boys WHO lb'!A:M,$I$6,FALSE),IF($E$2="Female",VLOOKUP(ROUNDDOWN(B590,0),'Girls WHO lb'!A:M,$I$6,FALSE),0))</f>
        <v>22.046226218499999</v>
      </c>
      <c r="D590" s="3">
        <f>IF($E$2="Male",VLOOKUP(ROUNDUP(B590,0),'Boys WHO lb'!A:M,$I$6,FALSE),IF($E$2="Female",VLOOKUP(ROUNDUP(B590,0),'Girls WHO lb'!A:M,$I$6,FALSE),0))</f>
        <v>22.48715074287</v>
      </c>
      <c r="E590" s="3">
        <f t="shared" si="59"/>
        <v>22.378429627271917</v>
      </c>
      <c r="F590" s="3">
        <f t="shared" si="60"/>
        <v>7</v>
      </c>
      <c r="G590" s="2">
        <f t="shared" si="61"/>
        <v>4</v>
      </c>
      <c r="H590" s="3">
        <f t="shared" si="62"/>
        <v>3</v>
      </c>
    </row>
    <row r="591" spans="1:8" x14ac:dyDescent="0.2">
      <c r="A591" s="6">
        <v>541</v>
      </c>
      <c r="B591" s="6">
        <f t="shared" si="58"/>
        <v>17.786301369863011</v>
      </c>
      <c r="C591" s="3">
        <f>IF($E$2="Male",VLOOKUP(ROUNDDOWN(B591,0),'Boys WHO lb'!A:M,$I$6,FALSE),IF($E$2="Female",VLOOKUP(ROUNDDOWN(B591,0),'Girls WHO lb'!A:M,$I$6,FALSE),0))</f>
        <v>22.046226218499999</v>
      </c>
      <c r="D591" s="3">
        <f>IF($E$2="Male",VLOOKUP(ROUNDUP(B591,0),'Boys WHO lb'!A:M,$I$6,FALSE),IF($E$2="Female",VLOOKUP(ROUNDUP(B591,0),'Girls WHO lb'!A:M,$I$6,FALSE),0))</f>
        <v>22.48715074287</v>
      </c>
      <c r="E591" s="3">
        <f t="shared" si="59"/>
        <v>22.392925776018327</v>
      </c>
      <c r="F591" s="3">
        <f t="shared" si="60"/>
        <v>7</v>
      </c>
      <c r="G591" s="2">
        <f t="shared" si="61"/>
        <v>4</v>
      </c>
      <c r="H591" s="3">
        <f t="shared" si="62"/>
        <v>3</v>
      </c>
    </row>
    <row r="592" spans="1:8" x14ac:dyDescent="0.2">
      <c r="A592" s="6">
        <v>542</v>
      </c>
      <c r="B592" s="6">
        <f t="shared" si="58"/>
        <v>17.81917808219178</v>
      </c>
      <c r="C592" s="3">
        <f>IF($E$2="Male",VLOOKUP(ROUNDDOWN(B592,0),'Boys WHO lb'!A:M,$I$6,FALSE),IF($E$2="Female",VLOOKUP(ROUNDDOWN(B592,0),'Girls WHO lb'!A:M,$I$6,FALSE),0))</f>
        <v>22.046226218499999</v>
      </c>
      <c r="D592" s="3">
        <f>IF($E$2="Male",VLOOKUP(ROUNDUP(B592,0),'Boys WHO lb'!A:M,$I$6,FALSE),IF($E$2="Female",VLOOKUP(ROUNDUP(B592,0),'Girls WHO lb'!A:M,$I$6,FALSE),0))</f>
        <v>22.48715074287</v>
      </c>
      <c r="E592" s="3">
        <f t="shared" si="59"/>
        <v>22.407421924764741</v>
      </c>
      <c r="F592" s="3">
        <f t="shared" si="60"/>
        <v>7</v>
      </c>
      <c r="G592" s="2">
        <f t="shared" si="61"/>
        <v>4</v>
      </c>
      <c r="H592" s="3">
        <f t="shared" si="62"/>
        <v>3</v>
      </c>
    </row>
    <row r="593" spans="1:8" x14ac:dyDescent="0.2">
      <c r="A593" s="6">
        <v>543</v>
      </c>
      <c r="B593" s="6">
        <f t="shared" si="58"/>
        <v>17.852054794520548</v>
      </c>
      <c r="C593" s="3">
        <f>IF($E$2="Male",VLOOKUP(ROUNDDOWN(B593,0),'Boys WHO lb'!A:M,$I$6,FALSE),IF($E$2="Female",VLOOKUP(ROUNDDOWN(B593,0),'Girls WHO lb'!A:M,$I$6,FALSE),0))</f>
        <v>22.046226218499999</v>
      </c>
      <c r="D593" s="3">
        <f>IF($E$2="Male",VLOOKUP(ROUNDUP(B593,0),'Boys WHO lb'!A:M,$I$6,FALSE),IF($E$2="Female",VLOOKUP(ROUNDUP(B593,0),'Girls WHO lb'!A:M,$I$6,FALSE),0))</f>
        <v>22.48715074287</v>
      </c>
      <c r="E593" s="3">
        <f t="shared" si="59"/>
        <v>22.421918073511151</v>
      </c>
      <c r="F593" s="3">
        <f t="shared" si="60"/>
        <v>7</v>
      </c>
      <c r="G593" s="2">
        <f t="shared" si="61"/>
        <v>4</v>
      </c>
      <c r="H593" s="3">
        <f t="shared" si="62"/>
        <v>3</v>
      </c>
    </row>
    <row r="594" spans="1:8" x14ac:dyDescent="0.2">
      <c r="A594" s="6">
        <v>544</v>
      </c>
      <c r="B594" s="6">
        <f t="shared" si="58"/>
        <v>17.884931506849313</v>
      </c>
      <c r="C594" s="3">
        <f>IF($E$2="Male",VLOOKUP(ROUNDDOWN(B594,0),'Boys WHO lb'!A:M,$I$6,FALSE),IF($E$2="Female",VLOOKUP(ROUNDDOWN(B594,0),'Girls WHO lb'!A:M,$I$6,FALSE),0))</f>
        <v>22.046226218499999</v>
      </c>
      <c r="D594" s="3">
        <f>IF($E$2="Male",VLOOKUP(ROUNDUP(B594,0),'Boys WHO lb'!A:M,$I$6,FALSE),IF($E$2="Female",VLOOKUP(ROUNDUP(B594,0),'Girls WHO lb'!A:M,$I$6,FALSE),0))</f>
        <v>22.48715074287</v>
      </c>
      <c r="E594" s="3">
        <f t="shared" si="59"/>
        <v>22.436414222257561</v>
      </c>
      <c r="F594" s="3">
        <f t="shared" si="60"/>
        <v>7</v>
      </c>
      <c r="G594" s="2">
        <f t="shared" si="61"/>
        <v>4</v>
      </c>
      <c r="H594" s="3">
        <f t="shared" si="62"/>
        <v>3</v>
      </c>
    </row>
    <row r="595" spans="1:8" x14ac:dyDescent="0.2">
      <c r="A595" s="6">
        <v>545</v>
      </c>
      <c r="B595" s="6">
        <f t="shared" si="58"/>
        <v>17.917808219178081</v>
      </c>
      <c r="C595" s="3">
        <f>IF($E$2="Male",VLOOKUP(ROUNDDOWN(B595,0),'Boys WHO lb'!A:M,$I$6,FALSE),IF($E$2="Female",VLOOKUP(ROUNDDOWN(B595,0),'Girls WHO lb'!A:M,$I$6,FALSE),0))</f>
        <v>22.046226218499999</v>
      </c>
      <c r="D595" s="3">
        <f>IF($E$2="Male",VLOOKUP(ROUNDUP(B595,0),'Boys WHO lb'!A:M,$I$6,FALSE),IF($E$2="Female",VLOOKUP(ROUNDUP(B595,0),'Girls WHO lb'!A:M,$I$6,FALSE),0))</f>
        <v>22.48715074287</v>
      </c>
      <c r="E595" s="3">
        <f t="shared" si="59"/>
        <v>22.450910371003971</v>
      </c>
      <c r="F595" s="3">
        <f t="shared" si="60"/>
        <v>7</v>
      </c>
      <c r="G595" s="2">
        <f t="shared" si="61"/>
        <v>4</v>
      </c>
      <c r="H595" s="3">
        <f t="shared" si="62"/>
        <v>3</v>
      </c>
    </row>
    <row r="596" spans="1:8" x14ac:dyDescent="0.2">
      <c r="A596" s="6">
        <v>546</v>
      </c>
      <c r="B596" s="6">
        <f t="shared" si="58"/>
        <v>17.950684931506849</v>
      </c>
      <c r="C596" s="3">
        <f>IF($E$2="Male",VLOOKUP(ROUNDDOWN(B596,0),'Boys WHO lb'!A:M,$I$6,FALSE),IF($E$2="Female",VLOOKUP(ROUNDDOWN(B596,0),'Girls WHO lb'!A:M,$I$6,FALSE),0))</f>
        <v>22.046226218499999</v>
      </c>
      <c r="D596" s="3">
        <f>IF($E$2="Male",VLOOKUP(ROUNDUP(B596,0),'Boys WHO lb'!A:M,$I$6,FALSE),IF($E$2="Female",VLOOKUP(ROUNDUP(B596,0),'Girls WHO lb'!A:M,$I$6,FALSE),0))</f>
        <v>22.48715074287</v>
      </c>
      <c r="E596" s="3">
        <f t="shared" si="59"/>
        <v>22.465406519750385</v>
      </c>
      <c r="F596" s="3">
        <f t="shared" si="60"/>
        <v>7</v>
      </c>
      <c r="G596" s="2">
        <f t="shared" si="61"/>
        <v>4</v>
      </c>
      <c r="H596" s="3">
        <f t="shared" si="62"/>
        <v>3</v>
      </c>
    </row>
    <row r="597" spans="1:8" x14ac:dyDescent="0.2">
      <c r="A597" s="6">
        <v>547</v>
      </c>
      <c r="B597" s="6">
        <f t="shared" si="58"/>
        <v>17.983561643835614</v>
      </c>
      <c r="C597" s="3">
        <f>IF($E$2="Male",VLOOKUP(ROUNDDOWN(B597,0),'Boys WHO lb'!A:M,$I$6,FALSE),IF($E$2="Female",VLOOKUP(ROUNDDOWN(B597,0),'Girls WHO lb'!A:M,$I$6,FALSE),0))</f>
        <v>22.046226218499999</v>
      </c>
      <c r="D597" s="3">
        <f>IF($E$2="Male",VLOOKUP(ROUNDUP(B597,0),'Boys WHO lb'!A:M,$I$6,FALSE),IF($E$2="Female",VLOOKUP(ROUNDUP(B597,0),'Girls WHO lb'!A:M,$I$6,FALSE),0))</f>
        <v>22.48715074287</v>
      </c>
      <c r="E597" s="3">
        <f t="shared" si="59"/>
        <v>22.479902668496795</v>
      </c>
      <c r="F597" s="3">
        <f t="shared" si="60"/>
        <v>7</v>
      </c>
      <c r="G597" s="2">
        <f t="shared" si="61"/>
        <v>4</v>
      </c>
      <c r="H597" s="3">
        <f t="shared" si="62"/>
        <v>3</v>
      </c>
    </row>
    <row r="598" spans="1:8" x14ac:dyDescent="0.2">
      <c r="A598" s="6">
        <v>548</v>
      </c>
      <c r="B598" s="6">
        <f t="shared" si="58"/>
        <v>18.016438356164382</v>
      </c>
      <c r="C598" s="3">
        <f>IF($E$2="Male",VLOOKUP(ROUNDDOWN(B598,0),'Boys WHO lb'!A:M,$I$6,FALSE),IF($E$2="Female",VLOOKUP(ROUNDDOWN(B598,0),'Girls WHO lb'!A:M,$I$6,FALSE),0))</f>
        <v>22.48715074287</v>
      </c>
      <c r="D598" s="3">
        <f>IF($E$2="Male",VLOOKUP(ROUNDUP(B598,0),'Boys WHO lb'!A:M,$I$6,FALSE),IF($E$2="Female",VLOOKUP(ROUNDUP(B598,0),'Girls WHO lb'!A:M,$I$6,FALSE),0))</f>
        <v>22.928075267240001</v>
      </c>
      <c r="E598" s="3">
        <f t="shared" si="59"/>
        <v>22.494398817243205</v>
      </c>
      <c r="F598" s="3">
        <f t="shared" si="60"/>
        <v>7</v>
      </c>
      <c r="G598" s="2">
        <f t="shared" si="61"/>
        <v>4</v>
      </c>
      <c r="H598" s="3">
        <f t="shared" si="62"/>
        <v>3</v>
      </c>
    </row>
    <row r="599" spans="1:8" x14ac:dyDescent="0.2">
      <c r="A599" s="6">
        <v>549</v>
      </c>
      <c r="B599" s="6">
        <f t="shared" si="58"/>
        <v>18.049315068493151</v>
      </c>
      <c r="C599" s="3">
        <f>IF($E$2="Male",VLOOKUP(ROUNDDOWN(B599,0),'Boys WHO lb'!A:M,$I$6,FALSE),IF($E$2="Female",VLOOKUP(ROUNDDOWN(B599,0),'Girls WHO lb'!A:M,$I$6,FALSE),0))</f>
        <v>22.48715074287</v>
      </c>
      <c r="D599" s="3">
        <f>IF($E$2="Male",VLOOKUP(ROUNDUP(B599,0),'Boys WHO lb'!A:M,$I$6,FALSE),IF($E$2="Female",VLOOKUP(ROUNDUP(B599,0),'Girls WHO lb'!A:M,$I$6,FALSE),0))</f>
        <v>22.928075267240001</v>
      </c>
      <c r="E599" s="3">
        <f t="shared" si="59"/>
        <v>22.508894965989615</v>
      </c>
      <c r="F599" s="3">
        <f t="shared" si="60"/>
        <v>7</v>
      </c>
      <c r="G599" s="2">
        <f t="shared" si="61"/>
        <v>4</v>
      </c>
      <c r="H599" s="3">
        <f t="shared" si="62"/>
        <v>3</v>
      </c>
    </row>
    <row r="600" spans="1:8" x14ac:dyDescent="0.2">
      <c r="A600" s="6">
        <v>550</v>
      </c>
      <c r="B600" s="6">
        <f t="shared" si="58"/>
        <v>18.082191780821915</v>
      </c>
      <c r="C600" s="3">
        <f>IF($E$2="Male",VLOOKUP(ROUNDDOWN(B600,0),'Boys WHO lb'!A:M,$I$6,FALSE),IF($E$2="Female",VLOOKUP(ROUNDDOWN(B600,0),'Girls WHO lb'!A:M,$I$6,FALSE),0))</f>
        <v>22.48715074287</v>
      </c>
      <c r="D600" s="3">
        <f>IF($E$2="Male",VLOOKUP(ROUNDUP(B600,0),'Boys WHO lb'!A:M,$I$6,FALSE),IF($E$2="Female",VLOOKUP(ROUNDUP(B600,0),'Girls WHO lb'!A:M,$I$6,FALSE),0))</f>
        <v>22.928075267240001</v>
      </c>
      <c r="E600" s="3">
        <f t="shared" si="59"/>
        <v>22.523391114736025</v>
      </c>
      <c r="F600" s="3">
        <f t="shared" si="60"/>
        <v>7</v>
      </c>
      <c r="G600" s="2">
        <f t="shared" si="61"/>
        <v>4</v>
      </c>
      <c r="H600" s="3">
        <f t="shared" si="62"/>
        <v>3</v>
      </c>
    </row>
    <row r="601" spans="1:8" x14ac:dyDescent="0.2">
      <c r="A601" s="6">
        <v>551</v>
      </c>
      <c r="B601" s="6">
        <f t="shared" si="58"/>
        <v>18.115068493150684</v>
      </c>
      <c r="C601" s="3">
        <f>IF($E$2="Male",VLOOKUP(ROUNDDOWN(B601,0),'Boys WHO lb'!A:M,$I$6,FALSE),IF($E$2="Female",VLOOKUP(ROUNDDOWN(B601,0),'Girls WHO lb'!A:M,$I$6,FALSE),0))</f>
        <v>22.48715074287</v>
      </c>
      <c r="D601" s="3">
        <f>IF($E$2="Male",VLOOKUP(ROUNDUP(B601,0),'Boys WHO lb'!A:M,$I$6,FALSE),IF($E$2="Female",VLOOKUP(ROUNDUP(B601,0),'Girls WHO lb'!A:M,$I$6,FALSE),0))</f>
        <v>22.928075267240001</v>
      </c>
      <c r="E601" s="3">
        <f t="shared" si="59"/>
        <v>22.537887263482439</v>
      </c>
      <c r="F601" s="3">
        <f t="shared" si="60"/>
        <v>7</v>
      </c>
      <c r="G601" s="2">
        <f t="shared" si="61"/>
        <v>4</v>
      </c>
      <c r="H601" s="3">
        <f t="shared" si="62"/>
        <v>3</v>
      </c>
    </row>
    <row r="602" spans="1:8" x14ac:dyDescent="0.2">
      <c r="A602" s="6">
        <v>552</v>
      </c>
      <c r="B602" s="6">
        <f t="shared" si="58"/>
        <v>18.147945205479452</v>
      </c>
      <c r="C602" s="3">
        <f>IF($E$2="Male",VLOOKUP(ROUNDDOWN(B602,0),'Boys WHO lb'!A:M,$I$6,FALSE),IF($E$2="Female",VLOOKUP(ROUNDDOWN(B602,0),'Girls WHO lb'!A:M,$I$6,FALSE),0))</f>
        <v>22.48715074287</v>
      </c>
      <c r="D602" s="3">
        <f>IF($E$2="Male",VLOOKUP(ROUNDUP(B602,0),'Boys WHO lb'!A:M,$I$6,FALSE),IF($E$2="Female",VLOOKUP(ROUNDUP(B602,0),'Girls WHO lb'!A:M,$I$6,FALSE),0))</f>
        <v>22.928075267240001</v>
      </c>
      <c r="E602" s="3">
        <f t="shared" si="59"/>
        <v>22.552383412228849</v>
      </c>
      <c r="F602" s="3">
        <f t="shared" si="60"/>
        <v>7</v>
      </c>
      <c r="G602" s="2">
        <f t="shared" si="61"/>
        <v>4</v>
      </c>
      <c r="H602" s="3">
        <f t="shared" si="62"/>
        <v>3</v>
      </c>
    </row>
    <row r="603" spans="1:8" x14ac:dyDescent="0.2">
      <c r="A603" s="6">
        <v>553</v>
      </c>
      <c r="B603" s="6">
        <f t="shared" si="58"/>
        <v>18.180821917808217</v>
      </c>
      <c r="C603" s="3">
        <f>IF($E$2="Male",VLOOKUP(ROUNDDOWN(B603,0),'Boys WHO lb'!A:M,$I$6,FALSE),IF($E$2="Female",VLOOKUP(ROUNDDOWN(B603,0),'Girls WHO lb'!A:M,$I$6,FALSE),0))</f>
        <v>22.48715074287</v>
      </c>
      <c r="D603" s="3">
        <f>IF($E$2="Male",VLOOKUP(ROUNDUP(B603,0),'Boys WHO lb'!A:M,$I$6,FALSE),IF($E$2="Female",VLOOKUP(ROUNDUP(B603,0),'Girls WHO lb'!A:M,$I$6,FALSE),0))</f>
        <v>22.928075267240001</v>
      </c>
      <c r="E603" s="3">
        <f t="shared" si="59"/>
        <v>22.566879560975259</v>
      </c>
      <c r="F603" s="3">
        <f t="shared" si="60"/>
        <v>7</v>
      </c>
      <c r="G603" s="2">
        <f t="shared" si="61"/>
        <v>4</v>
      </c>
      <c r="H603" s="3">
        <f t="shared" si="62"/>
        <v>3</v>
      </c>
    </row>
    <row r="604" spans="1:8" x14ac:dyDescent="0.2">
      <c r="A604" s="6">
        <v>554</v>
      </c>
      <c r="B604" s="6">
        <f t="shared" si="58"/>
        <v>18.213698630136985</v>
      </c>
      <c r="C604" s="3">
        <f>IF($E$2="Male",VLOOKUP(ROUNDDOWN(B604,0),'Boys WHO lb'!A:M,$I$6,FALSE),IF($E$2="Female",VLOOKUP(ROUNDDOWN(B604,0),'Girls WHO lb'!A:M,$I$6,FALSE),0))</f>
        <v>22.48715074287</v>
      </c>
      <c r="D604" s="3">
        <f>IF($E$2="Male",VLOOKUP(ROUNDUP(B604,0),'Boys WHO lb'!A:M,$I$6,FALSE),IF($E$2="Female",VLOOKUP(ROUNDUP(B604,0),'Girls WHO lb'!A:M,$I$6,FALSE),0))</f>
        <v>22.928075267240001</v>
      </c>
      <c r="E604" s="3">
        <f t="shared" si="59"/>
        <v>22.581375709721669</v>
      </c>
      <c r="F604" s="3">
        <f t="shared" si="60"/>
        <v>7</v>
      </c>
      <c r="G604" s="2">
        <f t="shared" si="61"/>
        <v>4</v>
      </c>
      <c r="H604" s="3">
        <f t="shared" si="62"/>
        <v>3</v>
      </c>
    </row>
    <row r="605" spans="1:8" x14ac:dyDescent="0.2">
      <c r="A605" s="6">
        <v>555</v>
      </c>
      <c r="B605" s="6">
        <f t="shared" si="58"/>
        <v>18.246575342465754</v>
      </c>
      <c r="C605" s="3">
        <f>IF($E$2="Male",VLOOKUP(ROUNDDOWN(B605,0),'Boys WHO lb'!A:M,$I$6,FALSE),IF($E$2="Female",VLOOKUP(ROUNDDOWN(B605,0),'Girls WHO lb'!A:M,$I$6,FALSE),0))</f>
        <v>22.48715074287</v>
      </c>
      <c r="D605" s="3">
        <f>IF($E$2="Male",VLOOKUP(ROUNDUP(B605,0),'Boys WHO lb'!A:M,$I$6,FALSE),IF($E$2="Female",VLOOKUP(ROUNDUP(B605,0),'Girls WHO lb'!A:M,$I$6,FALSE),0))</f>
        <v>22.928075267240001</v>
      </c>
      <c r="E605" s="3">
        <f t="shared" si="59"/>
        <v>22.595871858468083</v>
      </c>
      <c r="F605" s="3">
        <f t="shared" si="60"/>
        <v>7</v>
      </c>
      <c r="G605" s="2">
        <f t="shared" si="61"/>
        <v>4</v>
      </c>
      <c r="H605" s="3">
        <f t="shared" si="62"/>
        <v>3</v>
      </c>
    </row>
    <row r="606" spans="1:8" x14ac:dyDescent="0.2">
      <c r="A606" s="6">
        <v>556</v>
      </c>
      <c r="B606" s="6">
        <f t="shared" si="58"/>
        <v>18.279452054794518</v>
      </c>
      <c r="C606" s="3">
        <f>IF($E$2="Male",VLOOKUP(ROUNDDOWN(B606,0),'Boys WHO lb'!A:M,$I$6,FALSE),IF($E$2="Female",VLOOKUP(ROUNDDOWN(B606,0),'Girls WHO lb'!A:M,$I$6,FALSE),0))</f>
        <v>22.48715074287</v>
      </c>
      <c r="D606" s="3">
        <f>IF($E$2="Male",VLOOKUP(ROUNDUP(B606,0),'Boys WHO lb'!A:M,$I$6,FALSE),IF($E$2="Female",VLOOKUP(ROUNDUP(B606,0),'Girls WHO lb'!A:M,$I$6,FALSE),0))</f>
        <v>22.928075267240001</v>
      </c>
      <c r="E606" s="3">
        <f t="shared" si="59"/>
        <v>22.610368007214493</v>
      </c>
      <c r="F606" s="3">
        <f t="shared" si="60"/>
        <v>7</v>
      </c>
      <c r="G606" s="2">
        <f t="shared" si="61"/>
        <v>4</v>
      </c>
      <c r="H606" s="3">
        <f t="shared" si="62"/>
        <v>3</v>
      </c>
    </row>
    <row r="607" spans="1:8" x14ac:dyDescent="0.2">
      <c r="A607" s="6">
        <v>557</v>
      </c>
      <c r="B607" s="6">
        <f t="shared" si="58"/>
        <v>18.312328767123287</v>
      </c>
      <c r="C607" s="3">
        <f>IF($E$2="Male",VLOOKUP(ROUNDDOWN(B607,0),'Boys WHO lb'!A:M,$I$6,FALSE),IF($E$2="Female",VLOOKUP(ROUNDDOWN(B607,0),'Girls WHO lb'!A:M,$I$6,FALSE),0))</f>
        <v>22.48715074287</v>
      </c>
      <c r="D607" s="3">
        <f>IF($E$2="Male",VLOOKUP(ROUNDUP(B607,0),'Boys WHO lb'!A:M,$I$6,FALSE),IF($E$2="Female",VLOOKUP(ROUNDUP(B607,0),'Girls WHO lb'!A:M,$I$6,FALSE),0))</f>
        <v>22.928075267240001</v>
      </c>
      <c r="E607" s="3">
        <f t="shared" si="59"/>
        <v>22.624864155960903</v>
      </c>
      <c r="F607" s="3">
        <f t="shared" si="60"/>
        <v>7</v>
      </c>
      <c r="G607" s="2">
        <f t="shared" si="61"/>
        <v>4</v>
      </c>
      <c r="H607" s="3">
        <f t="shared" si="62"/>
        <v>3</v>
      </c>
    </row>
    <row r="608" spans="1:8" x14ac:dyDescent="0.2">
      <c r="A608" s="6">
        <v>558</v>
      </c>
      <c r="B608" s="6">
        <f t="shared" si="58"/>
        <v>18.345205479452055</v>
      </c>
      <c r="C608" s="3">
        <f>IF($E$2="Male",VLOOKUP(ROUNDDOWN(B608,0),'Boys WHO lb'!A:M,$I$6,FALSE),IF($E$2="Female",VLOOKUP(ROUNDDOWN(B608,0),'Girls WHO lb'!A:M,$I$6,FALSE),0))</f>
        <v>22.48715074287</v>
      </c>
      <c r="D608" s="3">
        <f>IF($E$2="Male",VLOOKUP(ROUNDUP(B608,0),'Boys WHO lb'!A:M,$I$6,FALSE),IF($E$2="Female",VLOOKUP(ROUNDUP(B608,0),'Girls WHO lb'!A:M,$I$6,FALSE),0))</f>
        <v>22.928075267240001</v>
      </c>
      <c r="E608" s="3">
        <f t="shared" si="59"/>
        <v>22.639360304707314</v>
      </c>
      <c r="F608" s="3">
        <f t="shared" si="60"/>
        <v>7</v>
      </c>
      <c r="G608" s="2">
        <f t="shared" si="61"/>
        <v>4</v>
      </c>
      <c r="H608" s="3">
        <f t="shared" si="62"/>
        <v>3</v>
      </c>
    </row>
    <row r="609" spans="1:8" x14ac:dyDescent="0.2">
      <c r="A609" s="6">
        <v>559</v>
      </c>
      <c r="B609" s="6">
        <f t="shared" si="58"/>
        <v>18.37808219178082</v>
      </c>
      <c r="C609" s="3">
        <f>IF($E$2="Male",VLOOKUP(ROUNDDOWN(B609,0),'Boys WHO lb'!A:M,$I$6,FALSE),IF($E$2="Female",VLOOKUP(ROUNDDOWN(B609,0),'Girls WHO lb'!A:M,$I$6,FALSE),0))</f>
        <v>22.48715074287</v>
      </c>
      <c r="D609" s="3">
        <f>IF($E$2="Male",VLOOKUP(ROUNDUP(B609,0),'Boys WHO lb'!A:M,$I$6,FALSE),IF($E$2="Female",VLOOKUP(ROUNDUP(B609,0),'Girls WHO lb'!A:M,$I$6,FALSE),0))</f>
        <v>22.928075267240001</v>
      </c>
      <c r="E609" s="3">
        <f t="shared" si="59"/>
        <v>22.653856453453724</v>
      </c>
      <c r="F609" s="3">
        <f t="shared" si="60"/>
        <v>7</v>
      </c>
      <c r="G609" s="2">
        <f t="shared" si="61"/>
        <v>4</v>
      </c>
      <c r="H609" s="3">
        <f t="shared" si="62"/>
        <v>3</v>
      </c>
    </row>
    <row r="610" spans="1:8" x14ac:dyDescent="0.2">
      <c r="A610" s="6">
        <v>560</v>
      </c>
      <c r="B610" s="6">
        <f t="shared" si="58"/>
        <v>18.410958904109588</v>
      </c>
      <c r="C610" s="3">
        <f>IF($E$2="Male",VLOOKUP(ROUNDDOWN(B610,0),'Boys WHO lb'!A:M,$I$6,FALSE),IF($E$2="Female",VLOOKUP(ROUNDDOWN(B610,0),'Girls WHO lb'!A:M,$I$6,FALSE),0))</f>
        <v>22.48715074287</v>
      </c>
      <c r="D610" s="3">
        <f>IF($E$2="Male",VLOOKUP(ROUNDUP(B610,0),'Boys WHO lb'!A:M,$I$6,FALSE),IF($E$2="Female",VLOOKUP(ROUNDUP(B610,0),'Girls WHO lb'!A:M,$I$6,FALSE),0))</f>
        <v>22.928075267240001</v>
      </c>
      <c r="E610" s="3">
        <f t="shared" si="59"/>
        <v>22.668352602200137</v>
      </c>
      <c r="F610" s="3">
        <f t="shared" si="60"/>
        <v>7</v>
      </c>
      <c r="G610" s="2">
        <f t="shared" si="61"/>
        <v>4</v>
      </c>
      <c r="H610" s="3">
        <f t="shared" si="62"/>
        <v>3</v>
      </c>
    </row>
    <row r="611" spans="1:8" x14ac:dyDescent="0.2">
      <c r="A611" s="6">
        <v>561</v>
      </c>
      <c r="B611" s="6">
        <f t="shared" si="58"/>
        <v>18.443835616438356</v>
      </c>
      <c r="C611" s="3">
        <f>IF($E$2="Male",VLOOKUP(ROUNDDOWN(B611,0),'Boys WHO lb'!A:M,$I$6,FALSE),IF($E$2="Female",VLOOKUP(ROUNDDOWN(B611,0),'Girls WHO lb'!A:M,$I$6,FALSE),0))</f>
        <v>22.48715074287</v>
      </c>
      <c r="D611" s="3">
        <f>IF($E$2="Male",VLOOKUP(ROUNDUP(B611,0),'Boys WHO lb'!A:M,$I$6,FALSE),IF($E$2="Female",VLOOKUP(ROUNDUP(B611,0),'Girls WHO lb'!A:M,$I$6,FALSE),0))</f>
        <v>22.928075267240001</v>
      </c>
      <c r="E611" s="3">
        <f t="shared" si="59"/>
        <v>22.682848750946548</v>
      </c>
      <c r="F611" s="3">
        <f t="shared" si="60"/>
        <v>7</v>
      </c>
      <c r="G611" s="2">
        <f t="shared" si="61"/>
        <v>4</v>
      </c>
      <c r="H611" s="3">
        <f t="shared" si="62"/>
        <v>3</v>
      </c>
    </row>
    <row r="612" spans="1:8" x14ac:dyDescent="0.2">
      <c r="A612" s="6">
        <v>562</v>
      </c>
      <c r="B612" s="6">
        <f t="shared" si="58"/>
        <v>18.476712328767121</v>
      </c>
      <c r="C612" s="3">
        <f>IF($E$2="Male",VLOOKUP(ROUNDDOWN(B612,0),'Boys WHO lb'!A:M,$I$6,FALSE),IF($E$2="Female",VLOOKUP(ROUNDDOWN(B612,0),'Girls WHO lb'!A:M,$I$6,FALSE),0))</f>
        <v>22.48715074287</v>
      </c>
      <c r="D612" s="3">
        <f>IF($E$2="Male",VLOOKUP(ROUNDUP(B612,0),'Boys WHO lb'!A:M,$I$6,FALSE),IF($E$2="Female",VLOOKUP(ROUNDUP(B612,0),'Girls WHO lb'!A:M,$I$6,FALSE),0))</f>
        <v>22.928075267240001</v>
      </c>
      <c r="E612" s="3">
        <f t="shared" si="59"/>
        <v>22.697344899692958</v>
      </c>
      <c r="F612" s="3">
        <f t="shared" si="60"/>
        <v>7</v>
      </c>
      <c r="G612" s="2">
        <f t="shared" si="61"/>
        <v>4</v>
      </c>
      <c r="H612" s="3">
        <f t="shared" si="62"/>
        <v>3</v>
      </c>
    </row>
    <row r="613" spans="1:8" x14ac:dyDescent="0.2">
      <c r="A613" s="6">
        <v>563</v>
      </c>
      <c r="B613" s="6">
        <f t="shared" si="58"/>
        <v>18.509589041095889</v>
      </c>
      <c r="C613" s="3">
        <f>IF($E$2="Male",VLOOKUP(ROUNDDOWN(B613,0),'Boys WHO lb'!A:M,$I$6,FALSE),IF($E$2="Female",VLOOKUP(ROUNDDOWN(B613,0),'Girls WHO lb'!A:M,$I$6,FALSE),0))</f>
        <v>22.48715074287</v>
      </c>
      <c r="D613" s="3">
        <f>IF($E$2="Male",VLOOKUP(ROUNDUP(B613,0),'Boys WHO lb'!A:M,$I$6,FALSE),IF($E$2="Female",VLOOKUP(ROUNDUP(B613,0),'Girls WHO lb'!A:M,$I$6,FALSE),0))</f>
        <v>22.928075267240001</v>
      </c>
      <c r="E613" s="3">
        <f t="shared" si="59"/>
        <v>22.711841048439371</v>
      </c>
      <c r="F613" s="3">
        <f t="shared" si="60"/>
        <v>7</v>
      </c>
      <c r="G613" s="2">
        <f t="shared" si="61"/>
        <v>4</v>
      </c>
      <c r="H613" s="3">
        <f t="shared" si="62"/>
        <v>3</v>
      </c>
    </row>
    <row r="614" spans="1:8" x14ac:dyDescent="0.2">
      <c r="A614" s="6">
        <v>564</v>
      </c>
      <c r="B614" s="6">
        <f t="shared" si="58"/>
        <v>18.542465753424658</v>
      </c>
      <c r="C614" s="3">
        <f>IF($E$2="Male",VLOOKUP(ROUNDDOWN(B614,0),'Boys WHO lb'!A:M,$I$6,FALSE),IF($E$2="Female",VLOOKUP(ROUNDDOWN(B614,0),'Girls WHO lb'!A:M,$I$6,FALSE),0))</f>
        <v>22.48715074287</v>
      </c>
      <c r="D614" s="3">
        <f>IF($E$2="Male",VLOOKUP(ROUNDUP(B614,0),'Boys WHO lb'!A:M,$I$6,FALSE),IF($E$2="Female",VLOOKUP(ROUNDUP(B614,0),'Girls WHO lb'!A:M,$I$6,FALSE),0))</f>
        <v>22.928075267240001</v>
      </c>
      <c r="E614" s="3">
        <f t="shared" si="59"/>
        <v>22.726337197185781</v>
      </c>
      <c r="F614" s="3">
        <f t="shared" si="60"/>
        <v>7</v>
      </c>
      <c r="G614" s="2">
        <f t="shared" si="61"/>
        <v>4</v>
      </c>
      <c r="H614" s="3">
        <f t="shared" si="62"/>
        <v>3</v>
      </c>
    </row>
    <row r="615" spans="1:8" x14ac:dyDescent="0.2">
      <c r="A615" s="6">
        <v>565</v>
      </c>
      <c r="B615" s="6">
        <f t="shared" si="58"/>
        <v>18.575342465753423</v>
      </c>
      <c r="C615" s="3">
        <f>IF($E$2="Male",VLOOKUP(ROUNDDOWN(B615,0),'Boys WHO lb'!A:M,$I$6,FALSE),IF($E$2="Female",VLOOKUP(ROUNDDOWN(B615,0),'Girls WHO lb'!A:M,$I$6,FALSE),0))</f>
        <v>22.48715074287</v>
      </c>
      <c r="D615" s="3">
        <f>IF($E$2="Male",VLOOKUP(ROUNDUP(B615,0),'Boys WHO lb'!A:M,$I$6,FALSE),IF($E$2="Female",VLOOKUP(ROUNDUP(B615,0),'Girls WHO lb'!A:M,$I$6,FALSE),0))</f>
        <v>22.928075267240001</v>
      </c>
      <c r="E615" s="3">
        <f t="shared" si="59"/>
        <v>22.740833345932192</v>
      </c>
      <c r="F615" s="3">
        <f t="shared" si="60"/>
        <v>7</v>
      </c>
      <c r="G615" s="2">
        <f t="shared" si="61"/>
        <v>4</v>
      </c>
      <c r="H615" s="3">
        <f t="shared" si="62"/>
        <v>3</v>
      </c>
    </row>
    <row r="616" spans="1:8" x14ac:dyDescent="0.2">
      <c r="A616" s="6">
        <v>566</v>
      </c>
      <c r="B616" s="6">
        <f t="shared" si="58"/>
        <v>18.608219178082191</v>
      </c>
      <c r="C616" s="3">
        <f>IF($E$2="Male",VLOOKUP(ROUNDDOWN(B616,0),'Boys WHO lb'!A:M,$I$6,FALSE),IF($E$2="Female",VLOOKUP(ROUNDDOWN(B616,0),'Girls WHO lb'!A:M,$I$6,FALSE),0))</f>
        <v>22.48715074287</v>
      </c>
      <c r="D616" s="3">
        <f>IF($E$2="Male",VLOOKUP(ROUNDUP(B616,0),'Boys WHO lb'!A:M,$I$6,FALSE),IF($E$2="Female",VLOOKUP(ROUNDUP(B616,0),'Girls WHO lb'!A:M,$I$6,FALSE),0))</f>
        <v>22.928075267240001</v>
      </c>
      <c r="E616" s="3">
        <f t="shared" si="59"/>
        <v>22.755329494678602</v>
      </c>
      <c r="F616" s="3">
        <f t="shared" si="60"/>
        <v>7</v>
      </c>
      <c r="G616" s="2">
        <f t="shared" si="61"/>
        <v>4</v>
      </c>
      <c r="H616" s="3">
        <f t="shared" si="62"/>
        <v>3</v>
      </c>
    </row>
    <row r="617" spans="1:8" x14ac:dyDescent="0.2">
      <c r="A617" s="6">
        <v>567</v>
      </c>
      <c r="B617" s="6">
        <f t="shared" si="58"/>
        <v>18.641095890410959</v>
      </c>
      <c r="C617" s="3">
        <f>IF($E$2="Male",VLOOKUP(ROUNDDOWN(B617,0),'Boys WHO lb'!A:M,$I$6,FALSE),IF($E$2="Female",VLOOKUP(ROUNDDOWN(B617,0),'Girls WHO lb'!A:M,$I$6,FALSE),0))</f>
        <v>22.48715074287</v>
      </c>
      <c r="D617" s="3">
        <f>IF($E$2="Male",VLOOKUP(ROUNDUP(B617,0),'Boys WHO lb'!A:M,$I$6,FALSE),IF($E$2="Female",VLOOKUP(ROUNDUP(B617,0),'Girls WHO lb'!A:M,$I$6,FALSE),0))</f>
        <v>22.928075267240001</v>
      </c>
      <c r="E617" s="3">
        <f t="shared" si="59"/>
        <v>22.769825643425015</v>
      </c>
      <c r="F617" s="3">
        <f t="shared" si="60"/>
        <v>7</v>
      </c>
      <c r="G617" s="2">
        <f t="shared" si="61"/>
        <v>4</v>
      </c>
      <c r="H617" s="3">
        <f t="shared" si="62"/>
        <v>3</v>
      </c>
    </row>
    <row r="618" spans="1:8" x14ac:dyDescent="0.2">
      <c r="A618" s="6">
        <v>568</v>
      </c>
      <c r="B618" s="6">
        <f t="shared" si="58"/>
        <v>18.673972602739724</v>
      </c>
      <c r="C618" s="3">
        <f>IF($E$2="Male",VLOOKUP(ROUNDDOWN(B618,0),'Boys WHO lb'!A:M,$I$6,FALSE),IF($E$2="Female",VLOOKUP(ROUNDDOWN(B618,0),'Girls WHO lb'!A:M,$I$6,FALSE),0))</f>
        <v>22.48715074287</v>
      </c>
      <c r="D618" s="3">
        <f>IF($E$2="Male",VLOOKUP(ROUNDUP(B618,0),'Boys WHO lb'!A:M,$I$6,FALSE),IF($E$2="Female",VLOOKUP(ROUNDUP(B618,0),'Girls WHO lb'!A:M,$I$6,FALSE),0))</f>
        <v>22.928075267240001</v>
      </c>
      <c r="E618" s="3">
        <f t="shared" si="59"/>
        <v>22.784321792171426</v>
      </c>
      <c r="F618" s="3">
        <f t="shared" si="60"/>
        <v>7</v>
      </c>
      <c r="G618" s="2">
        <f t="shared" si="61"/>
        <v>4</v>
      </c>
      <c r="H618" s="3">
        <f t="shared" si="62"/>
        <v>3</v>
      </c>
    </row>
    <row r="619" spans="1:8" x14ac:dyDescent="0.2">
      <c r="A619" s="6">
        <v>569</v>
      </c>
      <c r="B619" s="6">
        <f t="shared" si="58"/>
        <v>18.706849315068492</v>
      </c>
      <c r="C619" s="3">
        <f>IF($E$2="Male",VLOOKUP(ROUNDDOWN(B619,0),'Boys WHO lb'!A:M,$I$6,FALSE),IF($E$2="Female",VLOOKUP(ROUNDDOWN(B619,0),'Girls WHO lb'!A:M,$I$6,FALSE),0))</f>
        <v>22.48715074287</v>
      </c>
      <c r="D619" s="3">
        <f>IF($E$2="Male",VLOOKUP(ROUNDUP(B619,0),'Boys WHO lb'!A:M,$I$6,FALSE),IF($E$2="Female",VLOOKUP(ROUNDUP(B619,0),'Girls WHO lb'!A:M,$I$6,FALSE),0))</f>
        <v>22.928075267240001</v>
      </c>
      <c r="E619" s="3">
        <f t="shared" si="59"/>
        <v>22.798817940917836</v>
      </c>
      <c r="F619" s="3">
        <f t="shared" si="60"/>
        <v>7</v>
      </c>
      <c r="G619" s="2">
        <f t="shared" si="61"/>
        <v>4</v>
      </c>
      <c r="H619" s="3">
        <f t="shared" si="62"/>
        <v>3</v>
      </c>
    </row>
    <row r="620" spans="1:8" x14ac:dyDescent="0.2">
      <c r="A620" s="6">
        <v>570</v>
      </c>
      <c r="B620" s="6">
        <f t="shared" si="58"/>
        <v>18.739726027397261</v>
      </c>
      <c r="C620" s="3">
        <f>IF($E$2="Male",VLOOKUP(ROUNDDOWN(B620,0),'Boys WHO lb'!A:M,$I$6,FALSE),IF($E$2="Female",VLOOKUP(ROUNDDOWN(B620,0),'Girls WHO lb'!A:M,$I$6,FALSE),0))</f>
        <v>22.48715074287</v>
      </c>
      <c r="D620" s="3">
        <f>IF($E$2="Male",VLOOKUP(ROUNDUP(B620,0),'Boys WHO lb'!A:M,$I$6,FALSE),IF($E$2="Female",VLOOKUP(ROUNDUP(B620,0),'Girls WHO lb'!A:M,$I$6,FALSE),0))</f>
        <v>22.928075267240001</v>
      </c>
      <c r="E620" s="3">
        <f t="shared" si="59"/>
        <v>22.813314089664246</v>
      </c>
      <c r="F620" s="3">
        <f t="shared" si="60"/>
        <v>7</v>
      </c>
      <c r="G620" s="2">
        <f t="shared" si="61"/>
        <v>4</v>
      </c>
      <c r="H620" s="3">
        <f t="shared" si="62"/>
        <v>3</v>
      </c>
    </row>
    <row r="621" spans="1:8" x14ac:dyDescent="0.2">
      <c r="A621" s="6">
        <v>571</v>
      </c>
      <c r="B621" s="6">
        <f t="shared" si="58"/>
        <v>18.772602739726025</v>
      </c>
      <c r="C621" s="3">
        <f>IF($E$2="Male",VLOOKUP(ROUNDDOWN(B621,0),'Boys WHO lb'!A:M,$I$6,FALSE),IF($E$2="Female",VLOOKUP(ROUNDDOWN(B621,0),'Girls WHO lb'!A:M,$I$6,FALSE),0))</f>
        <v>22.48715074287</v>
      </c>
      <c r="D621" s="3">
        <f>IF($E$2="Male",VLOOKUP(ROUNDUP(B621,0),'Boys WHO lb'!A:M,$I$6,FALSE),IF($E$2="Female",VLOOKUP(ROUNDUP(B621,0),'Girls WHO lb'!A:M,$I$6,FALSE),0))</f>
        <v>22.928075267240001</v>
      </c>
      <c r="E621" s="3">
        <f t="shared" si="59"/>
        <v>22.827810238410656</v>
      </c>
      <c r="F621" s="3">
        <f t="shared" si="60"/>
        <v>7</v>
      </c>
      <c r="G621" s="2">
        <f t="shared" si="61"/>
        <v>4</v>
      </c>
      <c r="H621" s="3">
        <f t="shared" si="62"/>
        <v>3</v>
      </c>
    </row>
    <row r="622" spans="1:8" x14ac:dyDescent="0.2">
      <c r="A622" s="6">
        <v>572</v>
      </c>
      <c r="B622" s="6">
        <f t="shared" si="58"/>
        <v>18.805479452054794</v>
      </c>
      <c r="C622" s="3">
        <f>IF($E$2="Male",VLOOKUP(ROUNDDOWN(B622,0),'Boys WHO lb'!A:M,$I$6,FALSE),IF($E$2="Female",VLOOKUP(ROUNDDOWN(B622,0),'Girls WHO lb'!A:M,$I$6,FALSE),0))</f>
        <v>22.48715074287</v>
      </c>
      <c r="D622" s="3">
        <f>IF($E$2="Male",VLOOKUP(ROUNDUP(B622,0),'Boys WHO lb'!A:M,$I$6,FALSE),IF($E$2="Female",VLOOKUP(ROUNDUP(B622,0),'Girls WHO lb'!A:M,$I$6,FALSE),0))</f>
        <v>22.928075267240001</v>
      </c>
      <c r="E622" s="3">
        <f t="shared" si="59"/>
        <v>22.84230638715707</v>
      </c>
      <c r="F622" s="3">
        <f t="shared" si="60"/>
        <v>7</v>
      </c>
      <c r="G622" s="2">
        <f t="shared" si="61"/>
        <v>4</v>
      </c>
      <c r="H622" s="3">
        <f t="shared" si="62"/>
        <v>3</v>
      </c>
    </row>
    <row r="623" spans="1:8" x14ac:dyDescent="0.2">
      <c r="A623" s="6">
        <v>573</v>
      </c>
      <c r="B623" s="6">
        <f t="shared" si="58"/>
        <v>18.838356164383562</v>
      </c>
      <c r="C623" s="3">
        <f>IF($E$2="Male",VLOOKUP(ROUNDDOWN(B623,0),'Boys WHO lb'!A:M,$I$6,FALSE),IF($E$2="Female",VLOOKUP(ROUNDDOWN(B623,0),'Girls WHO lb'!A:M,$I$6,FALSE),0))</f>
        <v>22.48715074287</v>
      </c>
      <c r="D623" s="3">
        <f>IF($E$2="Male",VLOOKUP(ROUNDUP(B623,0),'Boys WHO lb'!A:M,$I$6,FALSE),IF($E$2="Female",VLOOKUP(ROUNDUP(B623,0),'Girls WHO lb'!A:M,$I$6,FALSE),0))</f>
        <v>22.928075267240001</v>
      </c>
      <c r="E623" s="3">
        <f t="shared" si="59"/>
        <v>22.85680253590348</v>
      </c>
      <c r="F623" s="3">
        <f t="shared" si="60"/>
        <v>7</v>
      </c>
      <c r="G623" s="2">
        <f t="shared" si="61"/>
        <v>4</v>
      </c>
      <c r="H623" s="3">
        <f t="shared" si="62"/>
        <v>3</v>
      </c>
    </row>
    <row r="624" spans="1:8" x14ac:dyDescent="0.2">
      <c r="A624" s="6">
        <v>574</v>
      </c>
      <c r="B624" s="6">
        <f t="shared" si="58"/>
        <v>18.871232876712327</v>
      </c>
      <c r="C624" s="3">
        <f>IF($E$2="Male",VLOOKUP(ROUNDDOWN(B624,0),'Boys WHO lb'!A:M,$I$6,FALSE),IF($E$2="Female",VLOOKUP(ROUNDDOWN(B624,0),'Girls WHO lb'!A:M,$I$6,FALSE),0))</f>
        <v>22.48715074287</v>
      </c>
      <c r="D624" s="3">
        <f>IF($E$2="Male",VLOOKUP(ROUNDUP(B624,0),'Boys WHO lb'!A:M,$I$6,FALSE),IF($E$2="Female",VLOOKUP(ROUNDUP(B624,0),'Girls WHO lb'!A:M,$I$6,FALSE),0))</f>
        <v>22.928075267240001</v>
      </c>
      <c r="E624" s="3">
        <f t="shared" si="59"/>
        <v>22.87129868464989</v>
      </c>
      <c r="F624" s="3">
        <f t="shared" si="60"/>
        <v>7</v>
      </c>
      <c r="G624" s="2">
        <f t="shared" si="61"/>
        <v>4</v>
      </c>
      <c r="H624" s="3">
        <f t="shared" si="62"/>
        <v>3</v>
      </c>
    </row>
    <row r="625" spans="1:8" x14ac:dyDescent="0.2">
      <c r="A625" s="6">
        <v>575</v>
      </c>
      <c r="B625" s="6">
        <f t="shared" si="58"/>
        <v>18.904109589041095</v>
      </c>
      <c r="C625" s="3">
        <f>IF($E$2="Male",VLOOKUP(ROUNDDOWN(B625,0),'Boys WHO lb'!A:M,$I$6,FALSE),IF($E$2="Female",VLOOKUP(ROUNDDOWN(B625,0),'Girls WHO lb'!A:M,$I$6,FALSE),0))</f>
        <v>22.48715074287</v>
      </c>
      <c r="D625" s="3">
        <f>IF($E$2="Male",VLOOKUP(ROUNDUP(B625,0),'Boys WHO lb'!A:M,$I$6,FALSE),IF($E$2="Female",VLOOKUP(ROUNDUP(B625,0),'Girls WHO lb'!A:M,$I$6,FALSE),0))</f>
        <v>22.928075267240001</v>
      </c>
      <c r="E625" s="3">
        <f t="shared" si="59"/>
        <v>22.8857948333963</v>
      </c>
      <c r="F625" s="3">
        <f t="shared" si="60"/>
        <v>7</v>
      </c>
      <c r="G625" s="2">
        <f t="shared" si="61"/>
        <v>4</v>
      </c>
      <c r="H625" s="3">
        <f t="shared" si="62"/>
        <v>3</v>
      </c>
    </row>
    <row r="626" spans="1:8" x14ac:dyDescent="0.2">
      <c r="A626" s="6">
        <v>576</v>
      </c>
      <c r="B626" s="6">
        <f t="shared" ref="B626:B689" si="63">A626/$I$3</f>
        <v>18.936986301369863</v>
      </c>
      <c r="C626" s="3">
        <f>IF($E$2="Male",VLOOKUP(ROUNDDOWN(B626,0),'Boys WHO lb'!A:M,$I$6,FALSE),IF($E$2="Female",VLOOKUP(ROUNDDOWN(B626,0),'Girls WHO lb'!A:M,$I$6,FALSE),0))</f>
        <v>22.48715074287</v>
      </c>
      <c r="D626" s="3">
        <f>IF($E$2="Male",VLOOKUP(ROUNDUP(B626,0),'Boys WHO lb'!A:M,$I$6,FALSE),IF($E$2="Female",VLOOKUP(ROUNDUP(B626,0),'Girls WHO lb'!A:M,$I$6,FALSE),0))</f>
        <v>22.928075267240001</v>
      </c>
      <c r="E626" s="3">
        <f t="shared" ref="E626:E689" si="64">C626+(MOD(B626,1)*(D626-C626))</f>
        <v>22.900290982142714</v>
      </c>
      <c r="F626" s="3">
        <f t="shared" ref="F626:F689" si="65">IF(B626&lt;=1,12,IF(B626&lt;=3,10,IF(B626&lt;=12,8,IF(B626&lt;=36,7))))</f>
        <v>7</v>
      </c>
      <c r="G626" s="2">
        <f t="shared" si="61"/>
        <v>4</v>
      </c>
      <c r="H626" s="3">
        <f t="shared" si="62"/>
        <v>3</v>
      </c>
    </row>
    <row r="627" spans="1:8" x14ac:dyDescent="0.2">
      <c r="A627" s="6">
        <v>577</v>
      </c>
      <c r="B627" s="6">
        <f t="shared" si="63"/>
        <v>18.969863013698628</v>
      </c>
      <c r="C627" s="3">
        <f>IF($E$2="Male",VLOOKUP(ROUNDDOWN(B627,0),'Boys WHO lb'!A:M,$I$6,FALSE),IF($E$2="Female",VLOOKUP(ROUNDDOWN(B627,0),'Girls WHO lb'!A:M,$I$6,FALSE),0))</f>
        <v>22.48715074287</v>
      </c>
      <c r="D627" s="3">
        <f>IF($E$2="Male",VLOOKUP(ROUNDUP(B627,0),'Boys WHO lb'!A:M,$I$6,FALSE),IF($E$2="Female",VLOOKUP(ROUNDUP(B627,0),'Girls WHO lb'!A:M,$I$6,FALSE),0))</f>
        <v>22.928075267240001</v>
      </c>
      <c r="E627" s="3">
        <f t="shared" si="64"/>
        <v>22.914787130889124</v>
      </c>
      <c r="F627" s="3">
        <f t="shared" si="65"/>
        <v>7</v>
      </c>
      <c r="G627" s="2">
        <f t="shared" ref="G627:G690" si="66">IF(E627&lt;=8,0,IF(E627&lt;=12,1,IF(E627&lt;=16,2,IF(E627&lt;=22,3,IF(E627&lt;=27,4,IF(E627&lt;=35,5,IF(E627&lt;=50,6,"")))))))</f>
        <v>4</v>
      </c>
      <c r="H627" s="3">
        <f t="shared" ref="H627:H690" si="67">IF(E627&lt;=10,0,IF(E627&lt;=15,1,IF(E627&lt;=18,2,IF(E627&lt;=28,3,IF(E627&lt;=37,4,IF(E627&lt;=50,6,""))))))</f>
        <v>3</v>
      </c>
    </row>
    <row r="628" spans="1:8" x14ac:dyDescent="0.2">
      <c r="A628" s="6">
        <v>578</v>
      </c>
      <c r="B628" s="6">
        <f t="shared" si="63"/>
        <v>19.002739726027396</v>
      </c>
      <c r="C628" s="3">
        <f>IF($E$2="Male",VLOOKUP(ROUNDDOWN(B628,0),'Boys WHO lb'!A:M,$I$6,FALSE),IF($E$2="Female",VLOOKUP(ROUNDDOWN(B628,0),'Girls WHO lb'!A:M,$I$6,FALSE),0))</f>
        <v>22.928075267240001</v>
      </c>
      <c r="D628" s="3">
        <f>IF($E$2="Male",VLOOKUP(ROUNDUP(B628,0),'Boys WHO lb'!A:M,$I$6,FALSE),IF($E$2="Female",VLOOKUP(ROUNDUP(B628,0),'Girls WHO lb'!A:M,$I$6,FALSE),0))</f>
        <v>23.368999791610001</v>
      </c>
      <c r="E628" s="3">
        <f t="shared" si="64"/>
        <v>22.929283279635534</v>
      </c>
      <c r="F628" s="3">
        <f t="shared" si="65"/>
        <v>7</v>
      </c>
      <c r="G628" s="2">
        <f t="shared" si="66"/>
        <v>4</v>
      </c>
      <c r="H628" s="3">
        <f t="shared" si="67"/>
        <v>3</v>
      </c>
    </row>
    <row r="629" spans="1:8" x14ac:dyDescent="0.2">
      <c r="A629" s="6">
        <v>579</v>
      </c>
      <c r="B629" s="6">
        <f t="shared" si="63"/>
        <v>19.035616438356165</v>
      </c>
      <c r="C629" s="3">
        <f>IF($E$2="Male",VLOOKUP(ROUNDDOWN(B629,0),'Boys WHO lb'!A:M,$I$6,FALSE),IF($E$2="Female",VLOOKUP(ROUNDDOWN(B629,0),'Girls WHO lb'!A:M,$I$6,FALSE),0))</f>
        <v>22.928075267240001</v>
      </c>
      <c r="D629" s="3">
        <f>IF($E$2="Male",VLOOKUP(ROUNDUP(B629,0),'Boys WHO lb'!A:M,$I$6,FALSE),IF($E$2="Female",VLOOKUP(ROUNDUP(B629,0),'Girls WHO lb'!A:M,$I$6,FALSE),0))</f>
        <v>23.368999791610001</v>
      </c>
      <c r="E629" s="3">
        <f t="shared" si="64"/>
        <v>22.943779428381944</v>
      </c>
      <c r="F629" s="3">
        <f t="shared" si="65"/>
        <v>7</v>
      </c>
      <c r="G629" s="2">
        <f t="shared" si="66"/>
        <v>4</v>
      </c>
      <c r="H629" s="3">
        <f t="shared" si="67"/>
        <v>3</v>
      </c>
    </row>
    <row r="630" spans="1:8" x14ac:dyDescent="0.2">
      <c r="A630" s="6">
        <v>580</v>
      </c>
      <c r="B630" s="6">
        <f t="shared" si="63"/>
        <v>19.06849315068493</v>
      </c>
      <c r="C630" s="3">
        <f>IF($E$2="Male",VLOOKUP(ROUNDDOWN(B630,0),'Boys WHO lb'!A:M,$I$6,FALSE),IF($E$2="Female",VLOOKUP(ROUNDDOWN(B630,0),'Girls WHO lb'!A:M,$I$6,FALSE),0))</f>
        <v>22.928075267240001</v>
      </c>
      <c r="D630" s="3">
        <f>IF($E$2="Male",VLOOKUP(ROUNDUP(B630,0),'Boys WHO lb'!A:M,$I$6,FALSE),IF($E$2="Female",VLOOKUP(ROUNDUP(B630,0),'Girls WHO lb'!A:M,$I$6,FALSE),0))</f>
        <v>23.368999791610001</v>
      </c>
      <c r="E630" s="3">
        <f t="shared" si="64"/>
        <v>22.958275577128354</v>
      </c>
      <c r="F630" s="3">
        <f t="shared" si="65"/>
        <v>7</v>
      </c>
      <c r="G630" s="2">
        <f t="shared" si="66"/>
        <v>4</v>
      </c>
      <c r="H630" s="3">
        <f t="shared" si="67"/>
        <v>3</v>
      </c>
    </row>
    <row r="631" spans="1:8" x14ac:dyDescent="0.2">
      <c r="A631" s="6">
        <v>581</v>
      </c>
      <c r="B631" s="6">
        <f t="shared" si="63"/>
        <v>19.101369863013698</v>
      </c>
      <c r="C631" s="3">
        <f>IF($E$2="Male",VLOOKUP(ROUNDDOWN(B631,0),'Boys WHO lb'!A:M,$I$6,FALSE),IF($E$2="Female",VLOOKUP(ROUNDDOWN(B631,0),'Girls WHO lb'!A:M,$I$6,FALSE),0))</f>
        <v>22.928075267240001</v>
      </c>
      <c r="D631" s="3">
        <f>IF($E$2="Male",VLOOKUP(ROUNDUP(B631,0),'Boys WHO lb'!A:M,$I$6,FALSE),IF($E$2="Female",VLOOKUP(ROUNDUP(B631,0),'Girls WHO lb'!A:M,$I$6,FALSE),0))</f>
        <v>23.368999791610001</v>
      </c>
      <c r="E631" s="3">
        <f t="shared" si="64"/>
        <v>22.972771725874768</v>
      </c>
      <c r="F631" s="3">
        <f t="shared" si="65"/>
        <v>7</v>
      </c>
      <c r="G631" s="2">
        <f t="shared" si="66"/>
        <v>4</v>
      </c>
      <c r="H631" s="3">
        <f t="shared" si="67"/>
        <v>3</v>
      </c>
    </row>
    <row r="632" spans="1:8" x14ac:dyDescent="0.2">
      <c r="A632" s="6">
        <v>582</v>
      </c>
      <c r="B632" s="6">
        <f t="shared" si="63"/>
        <v>19.134246575342466</v>
      </c>
      <c r="C632" s="3">
        <f>IF($E$2="Male",VLOOKUP(ROUNDDOWN(B632,0),'Boys WHO lb'!A:M,$I$6,FALSE),IF($E$2="Female",VLOOKUP(ROUNDDOWN(B632,0),'Girls WHO lb'!A:M,$I$6,FALSE),0))</f>
        <v>22.928075267240001</v>
      </c>
      <c r="D632" s="3">
        <f>IF($E$2="Male",VLOOKUP(ROUNDUP(B632,0),'Boys WHO lb'!A:M,$I$6,FALSE),IF($E$2="Female",VLOOKUP(ROUNDUP(B632,0),'Girls WHO lb'!A:M,$I$6,FALSE),0))</f>
        <v>23.368999791610001</v>
      </c>
      <c r="E632" s="3">
        <f t="shared" si="64"/>
        <v>22.987267874621178</v>
      </c>
      <c r="F632" s="3">
        <f t="shared" si="65"/>
        <v>7</v>
      </c>
      <c r="G632" s="2">
        <f t="shared" si="66"/>
        <v>4</v>
      </c>
      <c r="H632" s="3">
        <f t="shared" si="67"/>
        <v>3</v>
      </c>
    </row>
    <row r="633" spans="1:8" x14ac:dyDescent="0.2">
      <c r="A633" s="6">
        <v>583</v>
      </c>
      <c r="B633" s="6">
        <f t="shared" si="63"/>
        <v>19.167123287671231</v>
      </c>
      <c r="C633" s="3">
        <f>IF($E$2="Male",VLOOKUP(ROUNDDOWN(B633,0),'Boys WHO lb'!A:M,$I$6,FALSE),IF($E$2="Female",VLOOKUP(ROUNDDOWN(B633,0),'Girls WHO lb'!A:M,$I$6,FALSE),0))</f>
        <v>22.928075267240001</v>
      </c>
      <c r="D633" s="3">
        <f>IF($E$2="Male",VLOOKUP(ROUNDUP(B633,0),'Boys WHO lb'!A:M,$I$6,FALSE),IF($E$2="Female",VLOOKUP(ROUNDUP(B633,0),'Girls WHO lb'!A:M,$I$6,FALSE),0))</f>
        <v>23.368999791610001</v>
      </c>
      <c r="E633" s="3">
        <f t="shared" si="64"/>
        <v>23.001764023367588</v>
      </c>
      <c r="F633" s="3">
        <f t="shared" si="65"/>
        <v>7</v>
      </c>
      <c r="G633" s="2">
        <f t="shared" si="66"/>
        <v>4</v>
      </c>
      <c r="H633" s="3">
        <f t="shared" si="67"/>
        <v>3</v>
      </c>
    </row>
    <row r="634" spans="1:8" x14ac:dyDescent="0.2">
      <c r="A634" s="6">
        <v>584</v>
      </c>
      <c r="B634" s="6">
        <f t="shared" si="63"/>
        <v>19.2</v>
      </c>
      <c r="C634" s="3">
        <f>IF($E$2="Male",VLOOKUP(ROUNDDOWN(B634,0),'Boys WHO lb'!A:M,$I$6,FALSE),IF($E$2="Female",VLOOKUP(ROUNDDOWN(B634,0),'Girls WHO lb'!A:M,$I$6,FALSE),0))</f>
        <v>22.928075267240001</v>
      </c>
      <c r="D634" s="3">
        <f>IF($E$2="Male",VLOOKUP(ROUNDUP(B634,0),'Boys WHO lb'!A:M,$I$6,FALSE),IF($E$2="Female",VLOOKUP(ROUNDUP(B634,0),'Girls WHO lb'!A:M,$I$6,FALSE),0))</f>
        <v>23.368999791610001</v>
      </c>
      <c r="E634" s="3">
        <f t="shared" si="64"/>
        <v>23.016260172114002</v>
      </c>
      <c r="F634" s="3">
        <f t="shared" si="65"/>
        <v>7</v>
      </c>
      <c r="G634" s="2">
        <f t="shared" si="66"/>
        <v>4</v>
      </c>
      <c r="H634" s="3">
        <f t="shared" si="67"/>
        <v>3</v>
      </c>
    </row>
    <row r="635" spans="1:8" x14ac:dyDescent="0.2">
      <c r="A635" s="6">
        <v>585</v>
      </c>
      <c r="B635" s="6">
        <f t="shared" si="63"/>
        <v>19.232876712328768</v>
      </c>
      <c r="C635" s="3">
        <f>IF($E$2="Male",VLOOKUP(ROUNDDOWN(B635,0),'Boys WHO lb'!A:M,$I$6,FALSE),IF($E$2="Female",VLOOKUP(ROUNDDOWN(B635,0),'Girls WHO lb'!A:M,$I$6,FALSE),0))</f>
        <v>22.928075267240001</v>
      </c>
      <c r="D635" s="3">
        <f>IF($E$2="Male",VLOOKUP(ROUNDUP(B635,0),'Boys WHO lb'!A:M,$I$6,FALSE),IF($E$2="Female",VLOOKUP(ROUNDUP(B635,0),'Girls WHO lb'!A:M,$I$6,FALSE),0))</f>
        <v>23.368999791610001</v>
      </c>
      <c r="E635" s="3">
        <f t="shared" si="64"/>
        <v>23.030756320860412</v>
      </c>
      <c r="F635" s="3">
        <f t="shared" si="65"/>
        <v>7</v>
      </c>
      <c r="G635" s="2">
        <f t="shared" si="66"/>
        <v>4</v>
      </c>
      <c r="H635" s="3">
        <f t="shared" si="67"/>
        <v>3</v>
      </c>
    </row>
    <row r="636" spans="1:8" x14ac:dyDescent="0.2">
      <c r="A636" s="6">
        <v>586</v>
      </c>
      <c r="B636" s="6">
        <f t="shared" si="63"/>
        <v>19.265753424657532</v>
      </c>
      <c r="C636" s="3">
        <f>IF($E$2="Male",VLOOKUP(ROUNDDOWN(B636,0),'Boys WHO lb'!A:M,$I$6,FALSE),IF($E$2="Female",VLOOKUP(ROUNDDOWN(B636,0),'Girls WHO lb'!A:M,$I$6,FALSE),0))</f>
        <v>22.928075267240001</v>
      </c>
      <c r="D636" s="3">
        <f>IF($E$2="Male",VLOOKUP(ROUNDUP(B636,0),'Boys WHO lb'!A:M,$I$6,FALSE),IF($E$2="Female",VLOOKUP(ROUNDUP(B636,0),'Girls WHO lb'!A:M,$I$6,FALSE),0))</f>
        <v>23.368999791610001</v>
      </c>
      <c r="E636" s="3">
        <f t="shared" si="64"/>
        <v>23.045252469606822</v>
      </c>
      <c r="F636" s="3">
        <f t="shared" si="65"/>
        <v>7</v>
      </c>
      <c r="G636" s="2">
        <f t="shared" si="66"/>
        <v>4</v>
      </c>
      <c r="H636" s="3">
        <f t="shared" si="67"/>
        <v>3</v>
      </c>
    </row>
    <row r="637" spans="1:8" x14ac:dyDescent="0.2">
      <c r="A637" s="6">
        <v>587</v>
      </c>
      <c r="B637" s="6">
        <f t="shared" si="63"/>
        <v>19.298630136986301</v>
      </c>
      <c r="C637" s="3">
        <f>IF($E$2="Male",VLOOKUP(ROUNDDOWN(B637,0),'Boys WHO lb'!A:M,$I$6,FALSE),IF($E$2="Female",VLOOKUP(ROUNDDOWN(B637,0),'Girls WHO lb'!A:M,$I$6,FALSE),0))</f>
        <v>22.928075267240001</v>
      </c>
      <c r="D637" s="3">
        <f>IF($E$2="Male",VLOOKUP(ROUNDUP(B637,0),'Boys WHO lb'!A:M,$I$6,FALSE),IF($E$2="Female",VLOOKUP(ROUNDUP(B637,0),'Girls WHO lb'!A:M,$I$6,FALSE),0))</f>
        <v>23.368999791610001</v>
      </c>
      <c r="E637" s="3">
        <f t="shared" si="64"/>
        <v>23.059748618353233</v>
      </c>
      <c r="F637" s="3">
        <f t="shared" si="65"/>
        <v>7</v>
      </c>
      <c r="G637" s="2">
        <f t="shared" si="66"/>
        <v>4</v>
      </c>
      <c r="H637" s="3">
        <f t="shared" si="67"/>
        <v>3</v>
      </c>
    </row>
    <row r="638" spans="1:8" x14ac:dyDescent="0.2">
      <c r="A638" s="6">
        <v>588</v>
      </c>
      <c r="B638" s="6">
        <f t="shared" si="63"/>
        <v>19.331506849315069</v>
      </c>
      <c r="C638" s="3">
        <f>IF($E$2="Male",VLOOKUP(ROUNDDOWN(B638,0),'Boys WHO lb'!A:M,$I$6,FALSE),IF($E$2="Female",VLOOKUP(ROUNDDOWN(B638,0),'Girls WHO lb'!A:M,$I$6,FALSE),0))</f>
        <v>22.928075267240001</v>
      </c>
      <c r="D638" s="3">
        <f>IF($E$2="Male",VLOOKUP(ROUNDUP(B638,0),'Boys WHO lb'!A:M,$I$6,FALSE),IF($E$2="Female",VLOOKUP(ROUNDUP(B638,0),'Girls WHO lb'!A:M,$I$6,FALSE),0))</f>
        <v>23.368999791610001</v>
      </c>
      <c r="E638" s="3">
        <f t="shared" si="64"/>
        <v>23.074244767099646</v>
      </c>
      <c r="F638" s="3">
        <f t="shared" si="65"/>
        <v>7</v>
      </c>
      <c r="G638" s="2">
        <f t="shared" si="66"/>
        <v>4</v>
      </c>
      <c r="H638" s="3">
        <f t="shared" si="67"/>
        <v>3</v>
      </c>
    </row>
    <row r="639" spans="1:8" x14ac:dyDescent="0.2">
      <c r="A639" s="6">
        <v>589</v>
      </c>
      <c r="B639" s="6">
        <f t="shared" si="63"/>
        <v>19.364383561643834</v>
      </c>
      <c r="C639" s="3">
        <f>IF($E$2="Male",VLOOKUP(ROUNDDOWN(B639,0),'Boys WHO lb'!A:M,$I$6,FALSE),IF($E$2="Female",VLOOKUP(ROUNDDOWN(B639,0),'Girls WHO lb'!A:M,$I$6,FALSE),0))</f>
        <v>22.928075267240001</v>
      </c>
      <c r="D639" s="3">
        <f>IF($E$2="Male",VLOOKUP(ROUNDUP(B639,0),'Boys WHO lb'!A:M,$I$6,FALSE),IF($E$2="Female",VLOOKUP(ROUNDUP(B639,0),'Girls WHO lb'!A:M,$I$6,FALSE),0))</f>
        <v>23.368999791610001</v>
      </c>
      <c r="E639" s="3">
        <f t="shared" si="64"/>
        <v>23.088740915846056</v>
      </c>
      <c r="F639" s="3">
        <f t="shared" si="65"/>
        <v>7</v>
      </c>
      <c r="G639" s="2">
        <f t="shared" si="66"/>
        <v>4</v>
      </c>
      <c r="H639" s="3">
        <f t="shared" si="67"/>
        <v>3</v>
      </c>
    </row>
    <row r="640" spans="1:8" x14ac:dyDescent="0.2">
      <c r="A640" s="6">
        <v>590</v>
      </c>
      <c r="B640" s="6">
        <f t="shared" si="63"/>
        <v>19.397260273972602</v>
      </c>
      <c r="C640" s="3">
        <f>IF($E$2="Male",VLOOKUP(ROUNDDOWN(B640,0),'Boys WHO lb'!A:M,$I$6,FALSE),IF($E$2="Female",VLOOKUP(ROUNDDOWN(B640,0),'Girls WHO lb'!A:M,$I$6,FALSE),0))</f>
        <v>22.928075267240001</v>
      </c>
      <c r="D640" s="3">
        <f>IF($E$2="Male",VLOOKUP(ROUNDUP(B640,0),'Boys WHO lb'!A:M,$I$6,FALSE),IF($E$2="Female",VLOOKUP(ROUNDUP(B640,0),'Girls WHO lb'!A:M,$I$6,FALSE),0))</f>
        <v>23.368999791610001</v>
      </c>
      <c r="E640" s="3">
        <f t="shared" si="64"/>
        <v>23.103237064592467</v>
      </c>
      <c r="F640" s="3">
        <f t="shared" si="65"/>
        <v>7</v>
      </c>
      <c r="G640" s="2">
        <f t="shared" si="66"/>
        <v>4</v>
      </c>
      <c r="H640" s="3">
        <f t="shared" si="67"/>
        <v>3</v>
      </c>
    </row>
    <row r="641" spans="1:8" x14ac:dyDescent="0.2">
      <c r="A641" s="6">
        <v>591</v>
      </c>
      <c r="B641" s="6">
        <f t="shared" si="63"/>
        <v>19.43013698630137</v>
      </c>
      <c r="C641" s="3">
        <f>IF($E$2="Male",VLOOKUP(ROUNDDOWN(B641,0),'Boys WHO lb'!A:M,$I$6,FALSE),IF($E$2="Female",VLOOKUP(ROUNDDOWN(B641,0),'Girls WHO lb'!A:M,$I$6,FALSE),0))</f>
        <v>22.928075267240001</v>
      </c>
      <c r="D641" s="3">
        <f>IF($E$2="Male",VLOOKUP(ROUNDUP(B641,0),'Boys WHO lb'!A:M,$I$6,FALSE),IF($E$2="Female",VLOOKUP(ROUNDUP(B641,0),'Girls WHO lb'!A:M,$I$6,FALSE),0))</f>
        <v>23.368999791610001</v>
      </c>
      <c r="E641" s="3">
        <f t="shared" si="64"/>
        <v>23.117733213338877</v>
      </c>
      <c r="F641" s="3">
        <f t="shared" si="65"/>
        <v>7</v>
      </c>
      <c r="G641" s="2">
        <f t="shared" si="66"/>
        <v>4</v>
      </c>
      <c r="H641" s="3">
        <f t="shared" si="67"/>
        <v>3</v>
      </c>
    </row>
    <row r="642" spans="1:8" x14ac:dyDescent="0.2">
      <c r="A642" s="6">
        <v>592</v>
      </c>
      <c r="B642" s="6">
        <f t="shared" si="63"/>
        <v>19.463013698630135</v>
      </c>
      <c r="C642" s="3">
        <f>IF($E$2="Male",VLOOKUP(ROUNDDOWN(B642,0),'Boys WHO lb'!A:M,$I$6,FALSE),IF($E$2="Female",VLOOKUP(ROUNDDOWN(B642,0),'Girls WHO lb'!A:M,$I$6,FALSE),0))</f>
        <v>22.928075267240001</v>
      </c>
      <c r="D642" s="3">
        <f>IF($E$2="Male",VLOOKUP(ROUNDUP(B642,0),'Boys WHO lb'!A:M,$I$6,FALSE),IF($E$2="Female",VLOOKUP(ROUNDUP(B642,0),'Girls WHO lb'!A:M,$I$6,FALSE),0))</f>
        <v>23.368999791610001</v>
      </c>
      <c r="E642" s="3">
        <f t="shared" si="64"/>
        <v>23.132229362085287</v>
      </c>
      <c r="F642" s="3">
        <f t="shared" si="65"/>
        <v>7</v>
      </c>
      <c r="G642" s="2">
        <f t="shared" si="66"/>
        <v>4</v>
      </c>
      <c r="H642" s="3">
        <f t="shared" si="67"/>
        <v>3</v>
      </c>
    </row>
    <row r="643" spans="1:8" x14ac:dyDescent="0.2">
      <c r="A643" s="6">
        <v>593</v>
      </c>
      <c r="B643" s="6">
        <f t="shared" si="63"/>
        <v>19.495890410958904</v>
      </c>
      <c r="C643" s="3">
        <f>IF($E$2="Male",VLOOKUP(ROUNDDOWN(B643,0),'Boys WHO lb'!A:M,$I$6,FALSE),IF($E$2="Female",VLOOKUP(ROUNDDOWN(B643,0),'Girls WHO lb'!A:M,$I$6,FALSE),0))</f>
        <v>22.928075267240001</v>
      </c>
      <c r="D643" s="3">
        <f>IF($E$2="Male",VLOOKUP(ROUNDUP(B643,0),'Boys WHO lb'!A:M,$I$6,FALSE),IF($E$2="Female",VLOOKUP(ROUNDUP(B643,0),'Girls WHO lb'!A:M,$I$6,FALSE),0))</f>
        <v>23.368999791610001</v>
      </c>
      <c r="E643" s="3">
        <f t="shared" si="64"/>
        <v>23.1467255108317</v>
      </c>
      <c r="F643" s="3">
        <f t="shared" si="65"/>
        <v>7</v>
      </c>
      <c r="G643" s="2">
        <f t="shared" si="66"/>
        <v>4</v>
      </c>
      <c r="H643" s="3">
        <f t="shared" si="67"/>
        <v>3</v>
      </c>
    </row>
    <row r="644" spans="1:8" x14ac:dyDescent="0.2">
      <c r="A644" s="6">
        <v>594</v>
      </c>
      <c r="B644" s="6">
        <f t="shared" si="63"/>
        <v>19.528767123287672</v>
      </c>
      <c r="C644" s="3">
        <f>IF($E$2="Male",VLOOKUP(ROUNDDOWN(B644,0),'Boys WHO lb'!A:M,$I$6,FALSE),IF($E$2="Female",VLOOKUP(ROUNDDOWN(B644,0),'Girls WHO lb'!A:M,$I$6,FALSE),0))</f>
        <v>22.928075267240001</v>
      </c>
      <c r="D644" s="3">
        <f>IF($E$2="Male",VLOOKUP(ROUNDUP(B644,0),'Boys WHO lb'!A:M,$I$6,FALSE),IF($E$2="Female",VLOOKUP(ROUNDUP(B644,0),'Girls WHO lb'!A:M,$I$6,FALSE),0))</f>
        <v>23.368999791610001</v>
      </c>
      <c r="E644" s="3">
        <f t="shared" si="64"/>
        <v>23.161221659578111</v>
      </c>
      <c r="F644" s="3">
        <f t="shared" si="65"/>
        <v>7</v>
      </c>
      <c r="G644" s="2">
        <f t="shared" si="66"/>
        <v>4</v>
      </c>
      <c r="H644" s="3">
        <f t="shared" si="67"/>
        <v>3</v>
      </c>
    </row>
    <row r="645" spans="1:8" x14ac:dyDescent="0.2">
      <c r="A645" s="6">
        <v>595</v>
      </c>
      <c r="B645" s="6">
        <f t="shared" si="63"/>
        <v>19.561643835616437</v>
      </c>
      <c r="C645" s="3">
        <f>IF($E$2="Male",VLOOKUP(ROUNDDOWN(B645,0),'Boys WHO lb'!A:M,$I$6,FALSE),IF($E$2="Female",VLOOKUP(ROUNDDOWN(B645,0),'Girls WHO lb'!A:M,$I$6,FALSE),0))</f>
        <v>22.928075267240001</v>
      </c>
      <c r="D645" s="3">
        <f>IF($E$2="Male",VLOOKUP(ROUNDUP(B645,0),'Boys WHO lb'!A:M,$I$6,FALSE),IF($E$2="Female",VLOOKUP(ROUNDUP(B645,0),'Girls WHO lb'!A:M,$I$6,FALSE),0))</f>
        <v>23.368999791610001</v>
      </c>
      <c r="E645" s="3">
        <f t="shared" si="64"/>
        <v>23.175717808324521</v>
      </c>
      <c r="F645" s="3">
        <f t="shared" si="65"/>
        <v>7</v>
      </c>
      <c r="G645" s="2">
        <f t="shared" si="66"/>
        <v>4</v>
      </c>
      <c r="H645" s="3">
        <f t="shared" si="67"/>
        <v>3</v>
      </c>
    </row>
    <row r="646" spans="1:8" x14ac:dyDescent="0.2">
      <c r="A646" s="6">
        <v>596</v>
      </c>
      <c r="B646" s="6">
        <f t="shared" si="63"/>
        <v>19.594520547945205</v>
      </c>
      <c r="C646" s="3">
        <f>IF($E$2="Male",VLOOKUP(ROUNDDOWN(B646,0),'Boys WHO lb'!A:M,$I$6,FALSE),IF($E$2="Female",VLOOKUP(ROUNDDOWN(B646,0),'Girls WHO lb'!A:M,$I$6,FALSE),0))</f>
        <v>22.928075267240001</v>
      </c>
      <c r="D646" s="3">
        <f>IF($E$2="Male",VLOOKUP(ROUNDUP(B646,0),'Boys WHO lb'!A:M,$I$6,FALSE),IF($E$2="Female",VLOOKUP(ROUNDUP(B646,0),'Girls WHO lb'!A:M,$I$6,FALSE),0))</f>
        <v>23.368999791610001</v>
      </c>
      <c r="E646" s="3">
        <f t="shared" si="64"/>
        <v>23.190213957070931</v>
      </c>
      <c r="F646" s="3">
        <f t="shared" si="65"/>
        <v>7</v>
      </c>
      <c r="G646" s="2">
        <f t="shared" si="66"/>
        <v>4</v>
      </c>
      <c r="H646" s="3">
        <f t="shared" si="67"/>
        <v>3</v>
      </c>
    </row>
    <row r="647" spans="1:8" x14ac:dyDescent="0.2">
      <c r="A647" s="6">
        <v>597</v>
      </c>
      <c r="B647" s="6">
        <f t="shared" si="63"/>
        <v>19.627397260273973</v>
      </c>
      <c r="C647" s="3">
        <f>IF($E$2="Male",VLOOKUP(ROUNDDOWN(B647,0),'Boys WHO lb'!A:M,$I$6,FALSE),IF($E$2="Female",VLOOKUP(ROUNDDOWN(B647,0),'Girls WHO lb'!A:M,$I$6,FALSE),0))</f>
        <v>22.928075267240001</v>
      </c>
      <c r="D647" s="3">
        <f>IF($E$2="Male",VLOOKUP(ROUNDUP(B647,0),'Boys WHO lb'!A:M,$I$6,FALSE),IF($E$2="Female",VLOOKUP(ROUNDUP(B647,0),'Girls WHO lb'!A:M,$I$6,FALSE),0))</f>
        <v>23.368999791610001</v>
      </c>
      <c r="E647" s="3">
        <f t="shared" si="64"/>
        <v>23.204710105817345</v>
      </c>
      <c r="F647" s="3">
        <f t="shared" si="65"/>
        <v>7</v>
      </c>
      <c r="G647" s="2">
        <f t="shared" si="66"/>
        <v>4</v>
      </c>
      <c r="H647" s="3">
        <f t="shared" si="67"/>
        <v>3</v>
      </c>
    </row>
    <row r="648" spans="1:8" x14ac:dyDescent="0.2">
      <c r="A648" s="6">
        <v>598</v>
      </c>
      <c r="B648" s="6">
        <f t="shared" si="63"/>
        <v>19.660273972602738</v>
      </c>
      <c r="C648" s="3">
        <f>IF($E$2="Male",VLOOKUP(ROUNDDOWN(B648,0),'Boys WHO lb'!A:M,$I$6,FALSE),IF($E$2="Female",VLOOKUP(ROUNDDOWN(B648,0),'Girls WHO lb'!A:M,$I$6,FALSE),0))</f>
        <v>22.928075267240001</v>
      </c>
      <c r="D648" s="3">
        <f>IF($E$2="Male",VLOOKUP(ROUNDUP(B648,0),'Boys WHO lb'!A:M,$I$6,FALSE),IF($E$2="Female",VLOOKUP(ROUNDUP(B648,0),'Girls WHO lb'!A:M,$I$6,FALSE),0))</f>
        <v>23.368999791610001</v>
      </c>
      <c r="E648" s="3">
        <f t="shared" si="64"/>
        <v>23.219206254563755</v>
      </c>
      <c r="F648" s="3">
        <f t="shared" si="65"/>
        <v>7</v>
      </c>
      <c r="G648" s="2">
        <f t="shared" si="66"/>
        <v>4</v>
      </c>
      <c r="H648" s="3">
        <f t="shared" si="67"/>
        <v>3</v>
      </c>
    </row>
    <row r="649" spans="1:8" x14ac:dyDescent="0.2">
      <c r="A649" s="6">
        <v>599</v>
      </c>
      <c r="B649" s="6">
        <f t="shared" si="63"/>
        <v>19.693150684931506</v>
      </c>
      <c r="C649" s="3">
        <f>IF($E$2="Male",VLOOKUP(ROUNDDOWN(B649,0),'Boys WHO lb'!A:M,$I$6,FALSE),IF($E$2="Female",VLOOKUP(ROUNDDOWN(B649,0),'Girls WHO lb'!A:M,$I$6,FALSE),0))</f>
        <v>22.928075267240001</v>
      </c>
      <c r="D649" s="3">
        <f>IF($E$2="Male",VLOOKUP(ROUNDUP(B649,0),'Boys WHO lb'!A:M,$I$6,FALSE),IF($E$2="Female",VLOOKUP(ROUNDUP(B649,0),'Girls WHO lb'!A:M,$I$6,FALSE),0))</f>
        <v>23.368999791610001</v>
      </c>
      <c r="E649" s="3">
        <f t="shared" si="64"/>
        <v>23.233702403310165</v>
      </c>
      <c r="F649" s="3">
        <f t="shared" si="65"/>
        <v>7</v>
      </c>
      <c r="G649" s="2">
        <f t="shared" si="66"/>
        <v>4</v>
      </c>
      <c r="H649" s="3">
        <f t="shared" si="67"/>
        <v>3</v>
      </c>
    </row>
    <row r="650" spans="1:8" x14ac:dyDescent="0.2">
      <c r="A650" s="6">
        <v>600</v>
      </c>
      <c r="B650" s="6">
        <f t="shared" si="63"/>
        <v>19.726027397260275</v>
      </c>
      <c r="C650" s="3">
        <f>IF($E$2="Male",VLOOKUP(ROUNDDOWN(B650,0),'Boys WHO lb'!A:M,$I$6,FALSE),IF($E$2="Female",VLOOKUP(ROUNDDOWN(B650,0),'Girls WHO lb'!A:M,$I$6,FALSE),0))</f>
        <v>22.928075267240001</v>
      </c>
      <c r="D650" s="3">
        <f>IF($E$2="Male",VLOOKUP(ROUNDUP(B650,0),'Boys WHO lb'!A:M,$I$6,FALSE),IF($E$2="Female",VLOOKUP(ROUNDUP(B650,0),'Girls WHO lb'!A:M,$I$6,FALSE),0))</f>
        <v>23.368999791610001</v>
      </c>
      <c r="E650" s="3">
        <f t="shared" si="64"/>
        <v>23.248198552056575</v>
      </c>
      <c r="F650" s="3">
        <f t="shared" si="65"/>
        <v>7</v>
      </c>
      <c r="G650" s="2">
        <f t="shared" si="66"/>
        <v>4</v>
      </c>
      <c r="H650" s="3">
        <f t="shared" si="67"/>
        <v>3</v>
      </c>
    </row>
    <row r="651" spans="1:8" x14ac:dyDescent="0.2">
      <c r="A651" s="6">
        <v>601</v>
      </c>
      <c r="B651" s="6">
        <f t="shared" si="63"/>
        <v>19.758904109589039</v>
      </c>
      <c r="C651" s="3">
        <f>IF($E$2="Male",VLOOKUP(ROUNDDOWN(B651,0),'Boys WHO lb'!A:M,$I$6,FALSE),IF($E$2="Female",VLOOKUP(ROUNDDOWN(B651,0),'Girls WHO lb'!A:M,$I$6,FALSE),0))</f>
        <v>22.928075267240001</v>
      </c>
      <c r="D651" s="3">
        <f>IF($E$2="Male",VLOOKUP(ROUNDUP(B651,0),'Boys WHO lb'!A:M,$I$6,FALSE),IF($E$2="Female",VLOOKUP(ROUNDUP(B651,0),'Girls WHO lb'!A:M,$I$6,FALSE),0))</f>
        <v>23.368999791610001</v>
      </c>
      <c r="E651" s="3">
        <f t="shared" si="64"/>
        <v>23.262694700802985</v>
      </c>
      <c r="F651" s="3">
        <f t="shared" si="65"/>
        <v>7</v>
      </c>
      <c r="G651" s="2">
        <f t="shared" si="66"/>
        <v>4</v>
      </c>
      <c r="H651" s="3">
        <f t="shared" si="67"/>
        <v>3</v>
      </c>
    </row>
    <row r="652" spans="1:8" x14ac:dyDescent="0.2">
      <c r="A652" s="6">
        <v>602</v>
      </c>
      <c r="B652" s="6">
        <f t="shared" si="63"/>
        <v>19.791780821917808</v>
      </c>
      <c r="C652" s="3">
        <f>IF($E$2="Male",VLOOKUP(ROUNDDOWN(B652,0),'Boys WHO lb'!A:M,$I$6,FALSE),IF($E$2="Female",VLOOKUP(ROUNDDOWN(B652,0),'Girls WHO lb'!A:M,$I$6,FALSE),0))</f>
        <v>22.928075267240001</v>
      </c>
      <c r="D652" s="3">
        <f>IF($E$2="Male",VLOOKUP(ROUNDUP(B652,0),'Boys WHO lb'!A:M,$I$6,FALSE),IF($E$2="Female",VLOOKUP(ROUNDUP(B652,0),'Girls WHO lb'!A:M,$I$6,FALSE),0))</f>
        <v>23.368999791610001</v>
      </c>
      <c r="E652" s="3">
        <f t="shared" si="64"/>
        <v>23.277190849549399</v>
      </c>
      <c r="F652" s="3">
        <f t="shared" si="65"/>
        <v>7</v>
      </c>
      <c r="G652" s="2">
        <f t="shared" si="66"/>
        <v>4</v>
      </c>
      <c r="H652" s="3">
        <f t="shared" si="67"/>
        <v>3</v>
      </c>
    </row>
    <row r="653" spans="1:8" x14ac:dyDescent="0.2">
      <c r="A653" s="6">
        <v>603</v>
      </c>
      <c r="B653" s="6">
        <f t="shared" si="63"/>
        <v>19.824657534246576</v>
      </c>
      <c r="C653" s="3">
        <f>IF($E$2="Male",VLOOKUP(ROUNDDOWN(B653,0),'Boys WHO lb'!A:M,$I$6,FALSE),IF($E$2="Female",VLOOKUP(ROUNDDOWN(B653,0),'Girls WHO lb'!A:M,$I$6,FALSE),0))</f>
        <v>22.928075267240001</v>
      </c>
      <c r="D653" s="3">
        <f>IF($E$2="Male",VLOOKUP(ROUNDUP(B653,0),'Boys WHO lb'!A:M,$I$6,FALSE),IF($E$2="Female",VLOOKUP(ROUNDUP(B653,0),'Girls WHO lb'!A:M,$I$6,FALSE),0))</f>
        <v>23.368999791610001</v>
      </c>
      <c r="E653" s="3">
        <f t="shared" si="64"/>
        <v>23.291686998295809</v>
      </c>
      <c r="F653" s="3">
        <f t="shared" si="65"/>
        <v>7</v>
      </c>
      <c r="G653" s="2">
        <f t="shared" si="66"/>
        <v>4</v>
      </c>
      <c r="H653" s="3">
        <f t="shared" si="67"/>
        <v>3</v>
      </c>
    </row>
    <row r="654" spans="1:8" x14ac:dyDescent="0.2">
      <c r="A654" s="6">
        <v>604</v>
      </c>
      <c r="B654" s="6">
        <f t="shared" si="63"/>
        <v>19.857534246575341</v>
      </c>
      <c r="C654" s="3">
        <f>IF($E$2="Male",VLOOKUP(ROUNDDOWN(B654,0),'Boys WHO lb'!A:M,$I$6,FALSE),IF($E$2="Female",VLOOKUP(ROUNDDOWN(B654,0),'Girls WHO lb'!A:M,$I$6,FALSE),0))</f>
        <v>22.928075267240001</v>
      </c>
      <c r="D654" s="3">
        <f>IF($E$2="Male",VLOOKUP(ROUNDUP(B654,0),'Boys WHO lb'!A:M,$I$6,FALSE),IF($E$2="Female",VLOOKUP(ROUNDUP(B654,0),'Girls WHO lb'!A:M,$I$6,FALSE),0))</f>
        <v>23.368999791610001</v>
      </c>
      <c r="E654" s="3">
        <f t="shared" si="64"/>
        <v>23.306183147042219</v>
      </c>
      <c r="F654" s="3">
        <f t="shared" si="65"/>
        <v>7</v>
      </c>
      <c r="G654" s="2">
        <f t="shared" si="66"/>
        <v>4</v>
      </c>
      <c r="H654" s="3">
        <f t="shared" si="67"/>
        <v>3</v>
      </c>
    </row>
    <row r="655" spans="1:8" x14ac:dyDescent="0.2">
      <c r="A655" s="6">
        <v>605</v>
      </c>
      <c r="B655" s="6">
        <f t="shared" si="63"/>
        <v>19.890410958904109</v>
      </c>
      <c r="C655" s="3">
        <f>IF($E$2="Male",VLOOKUP(ROUNDDOWN(B655,0),'Boys WHO lb'!A:M,$I$6,FALSE),IF($E$2="Female",VLOOKUP(ROUNDDOWN(B655,0),'Girls WHO lb'!A:M,$I$6,FALSE),0))</f>
        <v>22.928075267240001</v>
      </c>
      <c r="D655" s="3">
        <f>IF($E$2="Male",VLOOKUP(ROUNDUP(B655,0),'Boys WHO lb'!A:M,$I$6,FALSE),IF($E$2="Female",VLOOKUP(ROUNDUP(B655,0),'Girls WHO lb'!A:M,$I$6,FALSE),0))</f>
        <v>23.368999791610001</v>
      </c>
      <c r="E655" s="3">
        <f t="shared" si="64"/>
        <v>23.320679295788629</v>
      </c>
      <c r="F655" s="3">
        <f t="shared" si="65"/>
        <v>7</v>
      </c>
      <c r="G655" s="2">
        <f t="shared" si="66"/>
        <v>4</v>
      </c>
      <c r="H655" s="3">
        <f t="shared" si="67"/>
        <v>3</v>
      </c>
    </row>
    <row r="656" spans="1:8" x14ac:dyDescent="0.2">
      <c r="A656" s="6">
        <v>606</v>
      </c>
      <c r="B656" s="6">
        <f t="shared" si="63"/>
        <v>19.923287671232877</v>
      </c>
      <c r="C656" s="3">
        <f>IF($E$2="Male",VLOOKUP(ROUNDDOWN(B656,0),'Boys WHO lb'!A:M,$I$6,FALSE),IF($E$2="Female",VLOOKUP(ROUNDDOWN(B656,0),'Girls WHO lb'!A:M,$I$6,FALSE),0))</f>
        <v>22.928075267240001</v>
      </c>
      <c r="D656" s="3">
        <f>IF($E$2="Male",VLOOKUP(ROUNDUP(B656,0),'Boys WHO lb'!A:M,$I$6,FALSE),IF($E$2="Female",VLOOKUP(ROUNDUP(B656,0),'Girls WHO lb'!A:M,$I$6,FALSE),0))</f>
        <v>23.368999791610001</v>
      </c>
      <c r="E656" s="3">
        <f t="shared" si="64"/>
        <v>23.335175444535043</v>
      </c>
      <c r="F656" s="3">
        <f t="shared" si="65"/>
        <v>7</v>
      </c>
      <c r="G656" s="2">
        <f t="shared" si="66"/>
        <v>4</v>
      </c>
      <c r="H656" s="3">
        <f t="shared" si="67"/>
        <v>3</v>
      </c>
    </row>
    <row r="657" spans="1:8" x14ac:dyDescent="0.2">
      <c r="A657" s="6">
        <v>607</v>
      </c>
      <c r="B657" s="6">
        <f t="shared" si="63"/>
        <v>19.956164383561642</v>
      </c>
      <c r="C657" s="3">
        <f>IF($E$2="Male",VLOOKUP(ROUNDDOWN(B657,0),'Boys WHO lb'!A:M,$I$6,FALSE),IF($E$2="Female",VLOOKUP(ROUNDDOWN(B657,0),'Girls WHO lb'!A:M,$I$6,FALSE),0))</f>
        <v>22.928075267240001</v>
      </c>
      <c r="D657" s="3">
        <f>IF($E$2="Male",VLOOKUP(ROUNDUP(B657,0),'Boys WHO lb'!A:M,$I$6,FALSE),IF($E$2="Female",VLOOKUP(ROUNDUP(B657,0),'Girls WHO lb'!A:M,$I$6,FALSE),0))</f>
        <v>23.368999791610001</v>
      </c>
      <c r="E657" s="3">
        <f t="shared" si="64"/>
        <v>23.349671593281453</v>
      </c>
      <c r="F657" s="3">
        <f t="shared" si="65"/>
        <v>7</v>
      </c>
      <c r="G657" s="2">
        <f t="shared" si="66"/>
        <v>4</v>
      </c>
      <c r="H657" s="3">
        <f t="shared" si="67"/>
        <v>3</v>
      </c>
    </row>
    <row r="658" spans="1:8" x14ac:dyDescent="0.2">
      <c r="A658" s="6">
        <v>608</v>
      </c>
      <c r="B658" s="6">
        <f t="shared" si="63"/>
        <v>19.989041095890411</v>
      </c>
      <c r="C658" s="3">
        <f>IF($E$2="Male",VLOOKUP(ROUNDDOWN(B658,0),'Boys WHO lb'!A:M,$I$6,FALSE),IF($E$2="Female",VLOOKUP(ROUNDDOWN(B658,0),'Girls WHO lb'!A:M,$I$6,FALSE),0))</f>
        <v>22.928075267240001</v>
      </c>
      <c r="D658" s="3">
        <f>IF($E$2="Male",VLOOKUP(ROUNDUP(B658,0),'Boys WHO lb'!A:M,$I$6,FALSE),IF($E$2="Female",VLOOKUP(ROUNDUP(B658,0),'Girls WHO lb'!A:M,$I$6,FALSE),0))</f>
        <v>23.368999791610001</v>
      </c>
      <c r="E658" s="3">
        <f t="shared" si="64"/>
        <v>23.364167742027863</v>
      </c>
      <c r="F658" s="3">
        <f t="shared" si="65"/>
        <v>7</v>
      </c>
      <c r="G658" s="2">
        <f t="shared" si="66"/>
        <v>4</v>
      </c>
      <c r="H658" s="3">
        <f t="shared" si="67"/>
        <v>3</v>
      </c>
    </row>
    <row r="659" spans="1:8" x14ac:dyDescent="0.2">
      <c r="A659" s="6">
        <v>609</v>
      </c>
      <c r="B659" s="6">
        <f t="shared" si="63"/>
        <v>20.021917808219179</v>
      </c>
      <c r="C659" s="3">
        <f>IF($E$2="Male",VLOOKUP(ROUNDDOWN(B659,0),'Boys WHO lb'!A:M,$I$6,FALSE),IF($E$2="Female",VLOOKUP(ROUNDDOWN(B659,0),'Girls WHO lb'!A:M,$I$6,FALSE),0))</f>
        <v>23.368999791610001</v>
      </c>
      <c r="D659" s="3">
        <f>IF($E$2="Male",VLOOKUP(ROUNDUP(B659,0),'Boys WHO lb'!A:M,$I$6,FALSE),IF($E$2="Female",VLOOKUP(ROUNDUP(B659,0),'Girls WHO lb'!A:M,$I$6,FALSE),0))</f>
        <v>24.030386578165</v>
      </c>
      <c r="E659" s="3">
        <f t="shared" si="64"/>
        <v>23.383495940356411</v>
      </c>
      <c r="F659" s="3">
        <f t="shared" si="65"/>
        <v>7</v>
      </c>
      <c r="G659" s="2">
        <f t="shared" si="66"/>
        <v>4</v>
      </c>
      <c r="H659" s="3">
        <f t="shared" si="67"/>
        <v>3</v>
      </c>
    </row>
    <row r="660" spans="1:8" x14ac:dyDescent="0.2">
      <c r="A660" s="6">
        <v>610</v>
      </c>
      <c r="B660" s="6">
        <f t="shared" si="63"/>
        <v>20.054794520547944</v>
      </c>
      <c r="C660" s="3">
        <f>IF($E$2="Male",VLOOKUP(ROUNDDOWN(B660,0),'Boys WHO lb'!A:M,$I$6,FALSE),IF($E$2="Female",VLOOKUP(ROUNDDOWN(B660,0),'Girls WHO lb'!A:M,$I$6,FALSE),0))</f>
        <v>23.368999791610001</v>
      </c>
      <c r="D660" s="3">
        <f>IF($E$2="Male",VLOOKUP(ROUNDUP(B660,0),'Boys WHO lb'!A:M,$I$6,FALSE),IF($E$2="Female",VLOOKUP(ROUNDUP(B660,0),'Girls WHO lb'!A:M,$I$6,FALSE),0))</f>
        <v>24.030386578165</v>
      </c>
      <c r="E660" s="3">
        <f t="shared" si="64"/>
        <v>23.405240163476027</v>
      </c>
      <c r="F660" s="3">
        <f t="shared" si="65"/>
        <v>7</v>
      </c>
      <c r="G660" s="2">
        <f t="shared" si="66"/>
        <v>4</v>
      </c>
      <c r="H660" s="3">
        <f t="shared" si="67"/>
        <v>3</v>
      </c>
    </row>
    <row r="661" spans="1:8" x14ac:dyDescent="0.2">
      <c r="A661" s="6">
        <v>611</v>
      </c>
      <c r="B661" s="6">
        <f t="shared" si="63"/>
        <v>20.087671232876712</v>
      </c>
      <c r="C661" s="3">
        <f>IF($E$2="Male",VLOOKUP(ROUNDDOWN(B661,0),'Boys WHO lb'!A:M,$I$6,FALSE),IF($E$2="Female",VLOOKUP(ROUNDDOWN(B661,0),'Girls WHO lb'!A:M,$I$6,FALSE),0))</f>
        <v>23.368999791610001</v>
      </c>
      <c r="D661" s="3">
        <f>IF($E$2="Male",VLOOKUP(ROUNDUP(B661,0),'Boys WHO lb'!A:M,$I$6,FALSE),IF($E$2="Female",VLOOKUP(ROUNDUP(B661,0),'Girls WHO lb'!A:M,$I$6,FALSE),0))</f>
        <v>24.030386578165</v>
      </c>
      <c r="E661" s="3">
        <f t="shared" si="64"/>
        <v>23.426984386595645</v>
      </c>
      <c r="F661" s="3">
        <f t="shared" si="65"/>
        <v>7</v>
      </c>
      <c r="G661" s="2">
        <f t="shared" si="66"/>
        <v>4</v>
      </c>
      <c r="H661" s="3">
        <f t="shared" si="67"/>
        <v>3</v>
      </c>
    </row>
    <row r="662" spans="1:8" x14ac:dyDescent="0.2">
      <c r="A662" s="6">
        <v>612</v>
      </c>
      <c r="B662" s="6">
        <f t="shared" si="63"/>
        <v>20.12054794520548</v>
      </c>
      <c r="C662" s="3">
        <f>IF($E$2="Male",VLOOKUP(ROUNDDOWN(B662,0),'Boys WHO lb'!A:M,$I$6,FALSE),IF($E$2="Female",VLOOKUP(ROUNDDOWN(B662,0),'Girls WHO lb'!A:M,$I$6,FALSE),0))</f>
        <v>23.368999791610001</v>
      </c>
      <c r="D662" s="3">
        <f>IF($E$2="Male",VLOOKUP(ROUNDUP(B662,0),'Boys WHO lb'!A:M,$I$6,FALSE),IF($E$2="Female",VLOOKUP(ROUNDUP(B662,0),'Girls WHO lb'!A:M,$I$6,FALSE),0))</f>
        <v>24.030386578165</v>
      </c>
      <c r="E662" s="3">
        <f t="shared" si="64"/>
        <v>23.448728609715261</v>
      </c>
      <c r="F662" s="3">
        <f t="shared" si="65"/>
        <v>7</v>
      </c>
      <c r="G662" s="2">
        <f t="shared" si="66"/>
        <v>4</v>
      </c>
      <c r="H662" s="3">
        <f t="shared" si="67"/>
        <v>3</v>
      </c>
    </row>
    <row r="663" spans="1:8" x14ac:dyDescent="0.2">
      <c r="A663" s="6">
        <v>613</v>
      </c>
      <c r="B663" s="6">
        <f t="shared" si="63"/>
        <v>20.153424657534245</v>
      </c>
      <c r="C663" s="3">
        <f>IF($E$2="Male",VLOOKUP(ROUNDDOWN(B663,0),'Boys WHO lb'!A:M,$I$6,FALSE),IF($E$2="Female",VLOOKUP(ROUNDDOWN(B663,0),'Girls WHO lb'!A:M,$I$6,FALSE),0))</f>
        <v>23.368999791610001</v>
      </c>
      <c r="D663" s="3">
        <f>IF($E$2="Male",VLOOKUP(ROUNDUP(B663,0),'Boys WHO lb'!A:M,$I$6,FALSE),IF($E$2="Female",VLOOKUP(ROUNDUP(B663,0),'Girls WHO lb'!A:M,$I$6,FALSE),0))</f>
        <v>24.030386578165</v>
      </c>
      <c r="E663" s="3">
        <f t="shared" si="64"/>
        <v>23.470472832834876</v>
      </c>
      <c r="F663" s="3">
        <f t="shared" si="65"/>
        <v>7</v>
      </c>
      <c r="G663" s="2">
        <f t="shared" si="66"/>
        <v>4</v>
      </c>
      <c r="H663" s="3">
        <f t="shared" si="67"/>
        <v>3</v>
      </c>
    </row>
    <row r="664" spans="1:8" x14ac:dyDescent="0.2">
      <c r="A664" s="6">
        <v>614</v>
      </c>
      <c r="B664" s="6">
        <f t="shared" si="63"/>
        <v>20.186301369863013</v>
      </c>
      <c r="C664" s="3">
        <f>IF($E$2="Male",VLOOKUP(ROUNDDOWN(B664,0),'Boys WHO lb'!A:M,$I$6,FALSE),IF($E$2="Female",VLOOKUP(ROUNDDOWN(B664,0),'Girls WHO lb'!A:M,$I$6,FALSE),0))</f>
        <v>23.368999791610001</v>
      </c>
      <c r="D664" s="3">
        <f>IF($E$2="Male",VLOOKUP(ROUNDUP(B664,0),'Boys WHO lb'!A:M,$I$6,FALSE),IF($E$2="Female",VLOOKUP(ROUNDUP(B664,0),'Girls WHO lb'!A:M,$I$6,FALSE),0))</f>
        <v>24.030386578165</v>
      </c>
      <c r="E664" s="3">
        <f t="shared" si="64"/>
        <v>23.492217055954494</v>
      </c>
      <c r="F664" s="3">
        <f t="shared" si="65"/>
        <v>7</v>
      </c>
      <c r="G664" s="2">
        <f t="shared" si="66"/>
        <v>4</v>
      </c>
      <c r="H664" s="3">
        <f t="shared" si="67"/>
        <v>3</v>
      </c>
    </row>
    <row r="665" spans="1:8" x14ac:dyDescent="0.2">
      <c r="A665" s="6">
        <v>615</v>
      </c>
      <c r="B665" s="6">
        <f t="shared" si="63"/>
        <v>20.219178082191782</v>
      </c>
      <c r="C665" s="3">
        <f>IF($E$2="Male",VLOOKUP(ROUNDDOWN(B665,0),'Boys WHO lb'!A:M,$I$6,FALSE),IF($E$2="Female",VLOOKUP(ROUNDDOWN(B665,0),'Girls WHO lb'!A:M,$I$6,FALSE),0))</f>
        <v>23.368999791610001</v>
      </c>
      <c r="D665" s="3">
        <f>IF($E$2="Male",VLOOKUP(ROUNDUP(B665,0),'Boys WHO lb'!A:M,$I$6,FALSE),IF($E$2="Female",VLOOKUP(ROUNDUP(B665,0),'Girls WHO lb'!A:M,$I$6,FALSE),0))</f>
        <v>24.030386578165</v>
      </c>
      <c r="E665" s="3">
        <f t="shared" si="64"/>
        <v>23.51396127907411</v>
      </c>
      <c r="F665" s="3">
        <f t="shared" si="65"/>
        <v>7</v>
      </c>
      <c r="G665" s="2">
        <f t="shared" si="66"/>
        <v>4</v>
      </c>
      <c r="H665" s="3">
        <f t="shared" si="67"/>
        <v>3</v>
      </c>
    </row>
    <row r="666" spans="1:8" x14ac:dyDescent="0.2">
      <c r="A666" s="6">
        <v>616</v>
      </c>
      <c r="B666" s="6">
        <f t="shared" si="63"/>
        <v>20.252054794520546</v>
      </c>
      <c r="C666" s="3">
        <f>IF($E$2="Male",VLOOKUP(ROUNDDOWN(B666,0),'Boys WHO lb'!A:M,$I$6,FALSE),IF($E$2="Female",VLOOKUP(ROUNDDOWN(B666,0),'Girls WHO lb'!A:M,$I$6,FALSE),0))</f>
        <v>23.368999791610001</v>
      </c>
      <c r="D666" s="3">
        <f>IF($E$2="Male",VLOOKUP(ROUNDUP(B666,0),'Boys WHO lb'!A:M,$I$6,FALSE),IF($E$2="Female",VLOOKUP(ROUNDUP(B666,0),'Girls WHO lb'!A:M,$I$6,FALSE),0))</f>
        <v>24.030386578165</v>
      </c>
      <c r="E666" s="3">
        <f t="shared" si="64"/>
        <v>23.535705502193725</v>
      </c>
      <c r="F666" s="3">
        <f t="shared" si="65"/>
        <v>7</v>
      </c>
      <c r="G666" s="2">
        <f t="shared" si="66"/>
        <v>4</v>
      </c>
      <c r="H666" s="3">
        <f t="shared" si="67"/>
        <v>3</v>
      </c>
    </row>
    <row r="667" spans="1:8" x14ac:dyDescent="0.2">
      <c r="A667" s="6">
        <v>617</v>
      </c>
      <c r="B667" s="6">
        <f t="shared" si="63"/>
        <v>20.284931506849315</v>
      </c>
      <c r="C667" s="3">
        <f>IF($E$2="Male",VLOOKUP(ROUNDDOWN(B667,0),'Boys WHO lb'!A:M,$I$6,FALSE),IF($E$2="Female",VLOOKUP(ROUNDDOWN(B667,0),'Girls WHO lb'!A:M,$I$6,FALSE),0))</f>
        <v>23.368999791610001</v>
      </c>
      <c r="D667" s="3">
        <f>IF($E$2="Male",VLOOKUP(ROUNDUP(B667,0),'Boys WHO lb'!A:M,$I$6,FALSE),IF($E$2="Female",VLOOKUP(ROUNDUP(B667,0),'Girls WHO lb'!A:M,$I$6,FALSE),0))</f>
        <v>24.030386578165</v>
      </c>
      <c r="E667" s="3">
        <f t="shared" si="64"/>
        <v>23.557449725313344</v>
      </c>
      <c r="F667" s="3">
        <f t="shared" si="65"/>
        <v>7</v>
      </c>
      <c r="G667" s="2">
        <f t="shared" si="66"/>
        <v>4</v>
      </c>
      <c r="H667" s="3">
        <f t="shared" si="67"/>
        <v>3</v>
      </c>
    </row>
    <row r="668" spans="1:8" x14ac:dyDescent="0.2">
      <c r="A668" s="6">
        <v>618</v>
      </c>
      <c r="B668" s="6">
        <f t="shared" si="63"/>
        <v>20.317808219178083</v>
      </c>
      <c r="C668" s="3">
        <f>IF($E$2="Male",VLOOKUP(ROUNDDOWN(B668,0),'Boys WHO lb'!A:M,$I$6,FALSE),IF($E$2="Female",VLOOKUP(ROUNDDOWN(B668,0),'Girls WHO lb'!A:M,$I$6,FALSE),0))</f>
        <v>23.368999791610001</v>
      </c>
      <c r="D668" s="3">
        <f>IF($E$2="Male",VLOOKUP(ROUNDUP(B668,0),'Boys WHO lb'!A:M,$I$6,FALSE),IF($E$2="Female",VLOOKUP(ROUNDUP(B668,0),'Girls WHO lb'!A:M,$I$6,FALSE),0))</f>
        <v>24.030386578165</v>
      </c>
      <c r="E668" s="3">
        <f t="shared" si="64"/>
        <v>23.579193948432959</v>
      </c>
      <c r="F668" s="3">
        <f t="shared" si="65"/>
        <v>7</v>
      </c>
      <c r="G668" s="2">
        <f t="shared" si="66"/>
        <v>4</v>
      </c>
      <c r="H668" s="3">
        <f t="shared" si="67"/>
        <v>3</v>
      </c>
    </row>
    <row r="669" spans="1:8" x14ac:dyDescent="0.2">
      <c r="A669" s="6">
        <v>619</v>
      </c>
      <c r="B669" s="6">
        <f t="shared" si="63"/>
        <v>20.350684931506848</v>
      </c>
      <c r="C669" s="3">
        <f>IF($E$2="Male",VLOOKUP(ROUNDDOWN(B669,0),'Boys WHO lb'!A:M,$I$6,FALSE),IF($E$2="Female",VLOOKUP(ROUNDDOWN(B669,0),'Girls WHO lb'!A:M,$I$6,FALSE),0))</f>
        <v>23.368999791610001</v>
      </c>
      <c r="D669" s="3">
        <f>IF($E$2="Male",VLOOKUP(ROUNDUP(B669,0),'Boys WHO lb'!A:M,$I$6,FALSE),IF($E$2="Female",VLOOKUP(ROUNDUP(B669,0),'Girls WHO lb'!A:M,$I$6,FALSE),0))</f>
        <v>24.030386578165</v>
      </c>
      <c r="E669" s="3">
        <f t="shared" si="64"/>
        <v>23.600938171552574</v>
      </c>
      <c r="F669" s="3">
        <f t="shared" si="65"/>
        <v>7</v>
      </c>
      <c r="G669" s="2">
        <f t="shared" si="66"/>
        <v>4</v>
      </c>
      <c r="H669" s="3">
        <f t="shared" si="67"/>
        <v>3</v>
      </c>
    </row>
    <row r="670" spans="1:8" x14ac:dyDescent="0.2">
      <c r="A670" s="6">
        <v>620</v>
      </c>
      <c r="B670" s="6">
        <f t="shared" si="63"/>
        <v>20.383561643835616</v>
      </c>
      <c r="C670" s="3">
        <f>IF($E$2="Male",VLOOKUP(ROUNDDOWN(B670,0),'Boys WHO lb'!A:M,$I$6,FALSE),IF($E$2="Female",VLOOKUP(ROUNDDOWN(B670,0),'Girls WHO lb'!A:M,$I$6,FALSE),0))</f>
        <v>23.368999791610001</v>
      </c>
      <c r="D670" s="3">
        <f>IF($E$2="Male",VLOOKUP(ROUNDUP(B670,0),'Boys WHO lb'!A:M,$I$6,FALSE),IF($E$2="Female",VLOOKUP(ROUNDUP(B670,0),'Girls WHO lb'!A:M,$I$6,FALSE),0))</f>
        <v>24.030386578165</v>
      </c>
      <c r="E670" s="3">
        <f t="shared" si="64"/>
        <v>23.622682394672193</v>
      </c>
      <c r="F670" s="3">
        <f t="shared" si="65"/>
        <v>7</v>
      </c>
      <c r="G670" s="2">
        <f t="shared" si="66"/>
        <v>4</v>
      </c>
      <c r="H670" s="3">
        <f t="shared" si="67"/>
        <v>3</v>
      </c>
    </row>
    <row r="671" spans="1:8" x14ac:dyDescent="0.2">
      <c r="A671" s="6">
        <v>621</v>
      </c>
      <c r="B671" s="6">
        <f t="shared" si="63"/>
        <v>20.416438356164385</v>
      </c>
      <c r="C671" s="3">
        <f>IF($E$2="Male",VLOOKUP(ROUNDDOWN(B671,0),'Boys WHO lb'!A:M,$I$6,FALSE),IF($E$2="Female",VLOOKUP(ROUNDDOWN(B671,0),'Girls WHO lb'!A:M,$I$6,FALSE),0))</f>
        <v>23.368999791610001</v>
      </c>
      <c r="D671" s="3">
        <f>IF($E$2="Male",VLOOKUP(ROUNDUP(B671,0),'Boys WHO lb'!A:M,$I$6,FALSE),IF($E$2="Female",VLOOKUP(ROUNDUP(B671,0),'Girls WHO lb'!A:M,$I$6,FALSE),0))</f>
        <v>24.030386578165</v>
      </c>
      <c r="E671" s="3">
        <f t="shared" si="64"/>
        <v>23.644426617791808</v>
      </c>
      <c r="F671" s="3">
        <f t="shared" si="65"/>
        <v>7</v>
      </c>
      <c r="G671" s="2">
        <f t="shared" si="66"/>
        <v>4</v>
      </c>
      <c r="H671" s="3">
        <f t="shared" si="67"/>
        <v>3</v>
      </c>
    </row>
    <row r="672" spans="1:8" x14ac:dyDescent="0.2">
      <c r="A672" s="6">
        <v>622</v>
      </c>
      <c r="B672" s="6">
        <f t="shared" si="63"/>
        <v>20.449315068493149</v>
      </c>
      <c r="C672" s="3">
        <f>IF($E$2="Male",VLOOKUP(ROUNDDOWN(B672,0),'Boys WHO lb'!A:M,$I$6,FALSE),IF($E$2="Female",VLOOKUP(ROUNDDOWN(B672,0),'Girls WHO lb'!A:M,$I$6,FALSE),0))</f>
        <v>23.368999791610001</v>
      </c>
      <c r="D672" s="3">
        <f>IF($E$2="Male",VLOOKUP(ROUNDUP(B672,0),'Boys WHO lb'!A:M,$I$6,FALSE),IF($E$2="Female",VLOOKUP(ROUNDUP(B672,0),'Girls WHO lb'!A:M,$I$6,FALSE),0))</f>
        <v>24.030386578165</v>
      </c>
      <c r="E672" s="3">
        <f t="shared" si="64"/>
        <v>23.666170840911423</v>
      </c>
      <c r="F672" s="3">
        <f t="shared" si="65"/>
        <v>7</v>
      </c>
      <c r="G672" s="2">
        <f t="shared" si="66"/>
        <v>4</v>
      </c>
      <c r="H672" s="3">
        <f t="shared" si="67"/>
        <v>3</v>
      </c>
    </row>
    <row r="673" spans="1:8" x14ac:dyDescent="0.2">
      <c r="A673" s="6">
        <v>623</v>
      </c>
      <c r="B673" s="6">
        <f t="shared" si="63"/>
        <v>20.482191780821918</v>
      </c>
      <c r="C673" s="3">
        <f>IF($E$2="Male",VLOOKUP(ROUNDDOWN(B673,0),'Boys WHO lb'!A:M,$I$6,FALSE),IF($E$2="Female",VLOOKUP(ROUNDDOWN(B673,0),'Girls WHO lb'!A:M,$I$6,FALSE),0))</f>
        <v>23.368999791610001</v>
      </c>
      <c r="D673" s="3">
        <f>IF($E$2="Male",VLOOKUP(ROUNDUP(B673,0),'Boys WHO lb'!A:M,$I$6,FALSE),IF($E$2="Female",VLOOKUP(ROUNDUP(B673,0),'Girls WHO lb'!A:M,$I$6,FALSE),0))</f>
        <v>24.030386578165</v>
      </c>
      <c r="E673" s="3">
        <f t="shared" si="64"/>
        <v>23.687915064031042</v>
      </c>
      <c r="F673" s="3">
        <f t="shared" si="65"/>
        <v>7</v>
      </c>
      <c r="G673" s="2">
        <f t="shared" si="66"/>
        <v>4</v>
      </c>
      <c r="H673" s="3">
        <f t="shared" si="67"/>
        <v>3</v>
      </c>
    </row>
    <row r="674" spans="1:8" x14ac:dyDescent="0.2">
      <c r="A674" s="6">
        <v>624</v>
      </c>
      <c r="B674" s="6">
        <f t="shared" si="63"/>
        <v>20.515068493150682</v>
      </c>
      <c r="C674" s="3">
        <f>IF($E$2="Male",VLOOKUP(ROUNDDOWN(B674,0),'Boys WHO lb'!A:M,$I$6,FALSE),IF($E$2="Female",VLOOKUP(ROUNDDOWN(B674,0),'Girls WHO lb'!A:M,$I$6,FALSE),0))</f>
        <v>23.368999791610001</v>
      </c>
      <c r="D674" s="3">
        <f>IF($E$2="Male",VLOOKUP(ROUNDUP(B674,0),'Boys WHO lb'!A:M,$I$6,FALSE),IF($E$2="Female",VLOOKUP(ROUNDUP(B674,0),'Girls WHO lb'!A:M,$I$6,FALSE),0))</f>
        <v>24.030386578165</v>
      </c>
      <c r="E674" s="3">
        <f t="shared" si="64"/>
        <v>23.709659287150657</v>
      </c>
      <c r="F674" s="3">
        <f t="shared" si="65"/>
        <v>7</v>
      </c>
      <c r="G674" s="2">
        <f t="shared" si="66"/>
        <v>4</v>
      </c>
      <c r="H674" s="3">
        <f t="shared" si="67"/>
        <v>3</v>
      </c>
    </row>
    <row r="675" spans="1:8" x14ac:dyDescent="0.2">
      <c r="A675" s="6">
        <v>625</v>
      </c>
      <c r="B675" s="6">
        <f t="shared" si="63"/>
        <v>20.547945205479451</v>
      </c>
      <c r="C675" s="3">
        <f>IF($E$2="Male",VLOOKUP(ROUNDDOWN(B675,0),'Boys WHO lb'!A:M,$I$6,FALSE),IF($E$2="Female",VLOOKUP(ROUNDDOWN(B675,0),'Girls WHO lb'!A:M,$I$6,FALSE),0))</f>
        <v>23.368999791610001</v>
      </c>
      <c r="D675" s="3">
        <f>IF($E$2="Male",VLOOKUP(ROUNDUP(B675,0),'Boys WHO lb'!A:M,$I$6,FALSE),IF($E$2="Female",VLOOKUP(ROUNDUP(B675,0),'Girls WHO lb'!A:M,$I$6,FALSE),0))</f>
        <v>24.030386578165</v>
      </c>
      <c r="E675" s="3">
        <f t="shared" si="64"/>
        <v>23.731403510270273</v>
      </c>
      <c r="F675" s="3">
        <f t="shared" si="65"/>
        <v>7</v>
      </c>
      <c r="G675" s="2">
        <f t="shared" si="66"/>
        <v>4</v>
      </c>
      <c r="H675" s="3">
        <f t="shared" si="67"/>
        <v>3</v>
      </c>
    </row>
    <row r="676" spans="1:8" x14ac:dyDescent="0.2">
      <c r="A676" s="6">
        <v>626</v>
      </c>
      <c r="B676" s="6">
        <f t="shared" si="63"/>
        <v>20.580821917808219</v>
      </c>
      <c r="C676" s="3">
        <f>IF($E$2="Male",VLOOKUP(ROUNDDOWN(B676,0),'Boys WHO lb'!A:M,$I$6,FALSE),IF($E$2="Female",VLOOKUP(ROUNDDOWN(B676,0),'Girls WHO lb'!A:M,$I$6,FALSE),0))</f>
        <v>23.368999791610001</v>
      </c>
      <c r="D676" s="3">
        <f>IF($E$2="Male",VLOOKUP(ROUNDUP(B676,0),'Boys WHO lb'!A:M,$I$6,FALSE),IF($E$2="Female",VLOOKUP(ROUNDUP(B676,0),'Girls WHO lb'!A:M,$I$6,FALSE),0))</f>
        <v>24.030386578165</v>
      </c>
      <c r="E676" s="3">
        <f t="shared" si="64"/>
        <v>23.753147733389891</v>
      </c>
      <c r="F676" s="3">
        <f t="shared" si="65"/>
        <v>7</v>
      </c>
      <c r="G676" s="2">
        <f t="shared" si="66"/>
        <v>4</v>
      </c>
      <c r="H676" s="3">
        <f t="shared" si="67"/>
        <v>3</v>
      </c>
    </row>
    <row r="677" spans="1:8" x14ac:dyDescent="0.2">
      <c r="A677" s="6">
        <v>627</v>
      </c>
      <c r="B677" s="6">
        <f t="shared" si="63"/>
        <v>20.613698630136984</v>
      </c>
      <c r="C677" s="3">
        <f>IF($E$2="Male",VLOOKUP(ROUNDDOWN(B677,0),'Boys WHO lb'!A:M,$I$6,FALSE),IF($E$2="Female",VLOOKUP(ROUNDDOWN(B677,0),'Girls WHO lb'!A:M,$I$6,FALSE),0))</f>
        <v>23.368999791610001</v>
      </c>
      <c r="D677" s="3">
        <f>IF($E$2="Male",VLOOKUP(ROUNDUP(B677,0),'Boys WHO lb'!A:M,$I$6,FALSE),IF($E$2="Female",VLOOKUP(ROUNDUP(B677,0),'Girls WHO lb'!A:M,$I$6,FALSE),0))</f>
        <v>24.030386578165</v>
      </c>
      <c r="E677" s="3">
        <f t="shared" si="64"/>
        <v>23.774891956509506</v>
      </c>
      <c r="F677" s="3">
        <f t="shared" si="65"/>
        <v>7</v>
      </c>
      <c r="G677" s="2">
        <f t="shared" si="66"/>
        <v>4</v>
      </c>
      <c r="H677" s="3">
        <f t="shared" si="67"/>
        <v>3</v>
      </c>
    </row>
    <row r="678" spans="1:8" x14ac:dyDescent="0.2">
      <c r="A678" s="6">
        <v>628</v>
      </c>
      <c r="B678" s="6">
        <f t="shared" si="63"/>
        <v>20.646575342465752</v>
      </c>
      <c r="C678" s="3">
        <f>IF($E$2="Male",VLOOKUP(ROUNDDOWN(B678,0),'Boys WHO lb'!A:M,$I$6,FALSE),IF($E$2="Female",VLOOKUP(ROUNDDOWN(B678,0),'Girls WHO lb'!A:M,$I$6,FALSE),0))</f>
        <v>23.368999791610001</v>
      </c>
      <c r="D678" s="3">
        <f>IF($E$2="Male",VLOOKUP(ROUNDUP(B678,0),'Boys WHO lb'!A:M,$I$6,FALSE),IF($E$2="Female",VLOOKUP(ROUNDUP(B678,0),'Girls WHO lb'!A:M,$I$6,FALSE),0))</f>
        <v>24.030386578165</v>
      </c>
      <c r="E678" s="3">
        <f t="shared" si="64"/>
        <v>23.796636179629122</v>
      </c>
      <c r="F678" s="3">
        <f t="shared" si="65"/>
        <v>7</v>
      </c>
      <c r="G678" s="2">
        <f t="shared" si="66"/>
        <v>4</v>
      </c>
      <c r="H678" s="3">
        <f t="shared" si="67"/>
        <v>3</v>
      </c>
    </row>
    <row r="679" spans="1:8" x14ac:dyDescent="0.2">
      <c r="A679" s="6">
        <v>629</v>
      </c>
      <c r="B679" s="6">
        <f t="shared" si="63"/>
        <v>20.67945205479452</v>
      </c>
      <c r="C679" s="3">
        <f>IF($E$2="Male",VLOOKUP(ROUNDDOWN(B679,0),'Boys WHO lb'!A:M,$I$6,FALSE),IF($E$2="Female",VLOOKUP(ROUNDDOWN(B679,0),'Girls WHO lb'!A:M,$I$6,FALSE),0))</f>
        <v>23.368999791610001</v>
      </c>
      <c r="D679" s="3">
        <f>IF($E$2="Male",VLOOKUP(ROUNDUP(B679,0),'Boys WHO lb'!A:M,$I$6,FALSE),IF($E$2="Female",VLOOKUP(ROUNDUP(B679,0),'Girls WHO lb'!A:M,$I$6,FALSE),0))</f>
        <v>24.030386578165</v>
      </c>
      <c r="E679" s="3">
        <f t="shared" si="64"/>
        <v>23.81838040274874</v>
      </c>
      <c r="F679" s="3">
        <f t="shared" si="65"/>
        <v>7</v>
      </c>
      <c r="G679" s="2">
        <f t="shared" si="66"/>
        <v>4</v>
      </c>
      <c r="H679" s="3">
        <f t="shared" si="67"/>
        <v>3</v>
      </c>
    </row>
    <row r="680" spans="1:8" x14ac:dyDescent="0.2">
      <c r="A680" s="6">
        <v>630</v>
      </c>
      <c r="B680" s="6">
        <f t="shared" si="63"/>
        <v>20.712328767123285</v>
      </c>
      <c r="C680" s="3">
        <f>IF($E$2="Male",VLOOKUP(ROUNDDOWN(B680,0),'Boys WHO lb'!A:M,$I$6,FALSE),IF($E$2="Female",VLOOKUP(ROUNDDOWN(B680,0),'Girls WHO lb'!A:M,$I$6,FALSE),0))</f>
        <v>23.368999791610001</v>
      </c>
      <c r="D680" s="3">
        <f>IF($E$2="Male",VLOOKUP(ROUNDUP(B680,0),'Boys WHO lb'!A:M,$I$6,FALSE),IF($E$2="Female",VLOOKUP(ROUNDUP(B680,0),'Girls WHO lb'!A:M,$I$6,FALSE),0))</f>
        <v>24.030386578165</v>
      </c>
      <c r="E680" s="3">
        <f t="shared" si="64"/>
        <v>23.840124625868356</v>
      </c>
      <c r="F680" s="3">
        <f t="shared" si="65"/>
        <v>7</v>
      </c>
      <c r="G680" s="2">
        <f t="shared" si="66"/>
        <v>4</v>
      </c>
      <c r="H680" s="3">
        <f t="shared" si="67"/>
        <v>3</v>
      </c>
    </row>
    <row r="681" spans="1:8" x14ac:dyDescent="0.2">
      <c r="A681" s="6">
        <v>631</v>
      </c>
      <c r="B681" s="6">
        <f t="shared" si="63"/>
        <v>20.745205479452054</v>
      </c>
      <c r="C681" s="3">
        <f>IF($E$2="Male",VLOOKUP(ROUNDDOWN(B681,0),'Boys WHO lb'!A:M,$I$6,FALSE),IF($E$2="Female",VLOOKUP(ROUNDDOWN(B681,0),'Girls WHO lb'!A:M,$I$6,FALSE),0))</f>
        <v>23.368999791610001</v>
      </c>
      <c r="D681" s="3">
        <f>IF($E$2="Male",VLOOKUP(ROUNDUP(B681,0),'Boys WHO lb'!A:M,$I$6,FALSE),IF($E$2="Female",VLOOKUP(ROUNDUP(B681,0),'Girls WHO lb'!A:M,$I$6,FALSE),0))</f>
        <v>24.030386578165</v>
      </c>
      <c r="E681" s="3">
        <f t="shared" si="64"/>
        <v>23.861868848987971</v>
      </c>
      <c r="F681" s="3">
        <f t="shared" si="65"/>
        <v>7</v>
      </c>
      <c r="G681" s="2">
        <f t="shared" si="66"/>
        <v>4</v>
      </c>
      <c r="H681" s="3">
        <f t="shared" si="67"/>
        <v>3</v>
      </c>
    </row>
    <row r="682" spans="1:8" x14ac:dyDescent="0.2">
      <c r="A682" s="6">
        <v>632</v>
      </c>
      <c r="B682" s="6">
        <f t="shared" si="63"/>
        <v>20.778082191780822</v>
      </c>
      <c r="C682" s="3">
        <f>IF($E$2="Male",VLOOKUP(ROUNDDOWN(B682,0),'Boys WHO lb'!A:M,$I$6,FALSE),IF($E$2="Female",VLOOKUP(ROUNDDOWN(B682,0),'Girls WHO lb'!A:M,$I$6,FALSE),0))</f>
        <v>23.368999791610001</v>
      </c>
      <c r="D682" s="3">
        <f>IF($E$2="Male",VLOOKUP(ROUNDUP(B682,0),'Boys WHO lb'!A:M,$I$6,FALSE),IF($E$2="Female",VLOOKUP(ROUNDUP(B682,0),'Girls WHO lb'!A:M,$I$6,FALSE),0))</f>
        <v>24.030386578165</v>
      </c>
      <c r="E682" s="3">
        <f t="shared" si="64"/>
        <v>23.88361307210759</v>
      </c>
      <c r="F682" s="3">
        <f t="shared" si="65"/>
        <v>7</v>
      </c>
      <c r="G682" s="2">
        <f t="shared" si="66"/>
        <v>4</v>
      </c>
      <c r="H682" s="3">
        <f t="shared" si="67"/>
        <v>3</v>
      </c>
    </row>
    <row r="683" spans="1:8" x14ac:dyDescent="0.2">
      <c r="A683" s="6">
        <v>633</v>
      </c>
      <c r="B683" s="6">
        <f t="shared" si="63"/>
        <v>20.810958904109587</v>
      </c>
      <c r="C683" s="3">
        <f>IF($E$2="Male",VLOOKUP(ROUNDDOWN(B683,0),'Boys WHO lb'!A:M,$I$6,FALSE),IF($E$2="Female",VLOOKUP(ROUNDDOWN(B683,0),'Girls WHO lb'!A:M,$I$6,FALSE),0))</f>
        <v>23.368999791610001</v>
      </c>
      <c r="D683" s="3">
        <f>IF($E$2="Male",VLOOKUP(ROUNDUP(B683,0),'Boys WHO lb'!A:M,$I$6,FALSE),IF($E$2="Female",VLOOKUP(ROUNDUP(B683,0),'Girls WHO lb'!A:M,$I$6,FALSE),0))</f>
        <v>24.030386578165</v>
      </c>
      <c r="E683" s="3">
        <f t="shared" si="64"/>
        <v>23.905357295227205</v>
      </c>
      <c r="F683" s="3">
        <f t="shared" si="65"/>
        <v>7</v>
      </c>
      <c r="G683" s="2">
        <f t="shared" si="66"/>
        <v>4</v>
      </c>
      <c r="H683" s="3">
        <f t="shared" si="67"/>
        <v>3</v>
      </c>
    </row>
    <row r="684" spans="1:8" x14ac:dyDescent="0.2">
      <c r="A684" s="6">
        <v>634</v>
      </c>
      <c r="B684" s="6">
        <f t="shared" si="63"/>
        <v>20.843835616438355</v>
      </c>
      <c r="C684" s="3">
        <f>IF($E$2="Male",VLOOKUP(ROUNDDOWN(B684,0),'Boys WHO lb'!A:M,$I$6,FALSE),IF($E$2="Female",VLOOKUP(ROUNDDOWN(B684,0),'Girls WHO lb'!A:M,$I$6,FALSE),0))</f>
        <v>23.368999791610001</v>
      </c>
      <c r="D684" s="3">
        <f>IF($E$2="Male",VLOOKUP(ROUNDUP(B684,0),'Boys WHO lb'!A:M,$I$6,FALSE),IF($E$2="Female",VLOOKUP(ROUNDUP(B684,0),'Girls WHO lb'!A:M,$I$6,FALSE),0))</f>
        <v>24.030386578165</v>
      </c>
      <c r="E684" s="3">
        <f t="shared" si="64"/>
        <v>23.92710151834682</v>
      </c>
      <c r="F684" s="3">
        <f t="shared" si="65"/>
        <v>7</v>
      </c>
      <c r="G684" s="2">
        <f t="shared" si="66"/>
        <v>4</v>
      </c>
      <c r="H684" s="3">
        <f t="shared" si="67"/>
        <v>3</v>
      </c>
    </row>
    <row r="685" spans="1:8" x14ac:dyDescent="0.2">
      <c r="A685" s="6">
        <v>635</v>
      </c>
      <c r="B685" s="6">
        <f t="shared" si="63"/>
        <v>20.876712328767123</v>
      </c>
      <c r="C685" s="3">
        <f>IF($E$2="Male",VLOOKUP(ROUNDDOWN(B685,0),'Boys WHO lb'!A:M,$I$6,FALSE),IF($E$2="Female",VLOOKUP(ROUNDDOWN(B685,0),'Girls WHO lb'!A:M,$I$6,FALSE),0))</f>
        <v>23.368999791610001</v>
      </c>
      <c r="D685" s="3">
        <f>IF($E$2="Male",VLOOKUP(ROUNDUP(B685,0),'Boys WHO lb'!A:M,$I$6,FALSE),IF($E$2="Female",VLOOKUP(ROUNDUP(B685,0),'Girls WHO lb'!A:M,$I$6,FALSE),0))</f>
        <v>24.030386578165</v>
      </c>
      <c r="E685" s="3">
        <f t="shared" si="64"/>
        <v>23.948845741466439</v>
      </c>
      <c r="F685" s="3">
        <f t="shared" si="65"/>
        <v>7</v>
      </c>
      <c r="G685" s="2">
        <f t="shared" si="66"/>
        <v>4</v>
      </c>
      <c r="H685" s="3">
        <f t="shared" si="67"/>
        <v>3</v>
      </c>
    </row>
    <row r="686" spans="1:8" x14ac:dyDescent="0.2">
      <c r="A686" s="6">
        <v>636</v>
      </c>
      <c r="B686" s="6">
        <f t="shared" si="63"/>
        <v>20.909589041095888</v>
      </c>
      <c r="C686" s="3">
        <f>IF($E$2="Male",VLOOKUP(ROUNDDOWN(B686,0),'Boys WHO lb'!A:M,$I$6,FALSE),IF($E$2="Female",VLOOKUP(ROUNDDOWN(B686,0),'Girls WHO lb'!A:M,$I$6,FALSE),0))</f>
        <v>23.368999791610001</v>
      </c>
      <c r="D686" s="3">
        <f>IF($E$2="Male",VLOOKUP(ROUNDUP(B686,0),'Boys WHO lb'!A:M,$I$6,FALSE),IF($E$2="Female",VLOOKUP(ROUNDUP(B686,0),'Girls WHO lb'!A:M,$I$6,FALSE),0))</f>
        <v>24.030386578165</v>
      </c>
      <c r="E686" s="3">
        <f t="shared" si="64"/>
        <v>23.970589964586054</v>
      </c>
      <c r="F686" s="3">
        <f t="shared" si="65"/>
        <v>7</v>
      </c>
      <c r="G686" s="2">
        <f t="shared" si="66"/>
        <v>4</v>
      </c>
      <c r="H686" s="3">
        <f t="shared" si="67"/>
        <v>3</v>
      </c>
    </row>
    <row r="687" spans="1:8" x14ac:dyDescent="0.2">
      <c r="A687" s="6">
        <v>637</v>
      </c>
      <c r="B687" s="6">
        <f t="shared" si="63"/>
        <v>20.942465753424656</v>
      </c>
      <c r="C687" s="3">
        <f>IF($E$2="Male",VLOOKUP(ROUNDDOWN(B687,0),'Boys WHO lb'!A:M,$I$6,FALSE),IF($E$2="Female",VLOOKUP(ROUNDDOWN(B687,0),'Girls WHO lb'!A:M,$I$6,FALSE),0))</f>
        <v>23.368999791610001</v>
      </c>
      <c r="D687" s="3">
        <f>IF($E$2="Male",VLOOKUP(ROUNDUP(B687,0),'Boys WHO lb'!A:M,$I$6,FALSE),IF($E$2="Female",VLOOKUP(ROUNDUP(B687,0),'Girls WHO lb'!A:M,$I$6,FALSE),0))</f>
        <v>24.030386578165</v>
      </c>
      <c r="E687" s="3">
        <f t="shared" si="64"/>
        <v>23.992334187705669</v>
      </c>
      <c r="F687" s="3">
        <f t="shared" si="65"/>
        <v>7</v>
      </c>
      <c r="G687" s="2">
        <f t="shared" si="66"/>
        <v>4</v>
      </c>
      <c r="H687" s="3">
        <f t="shared" si="67"/>
        <v>3</v>
      </c>
    </row>
    <row r="688" spans="1:8" x14ac:dyDescent="0.2">
      <c r="A688" s="6">
        <v>638</v>
      </c>
      <c r="B688" s="6">
        <f t="shared" si="63"/>
        <v>20.975342465753425</v>
      </c>
      <c r="C688" s="3">
        <f>IF($E$2="Male",VLOOKUP(ROUNDDOWN(B688,0),'Boys WHO lb'!A:M,$I$6,FALSE),IF($E$2="Female",VLOOKUP(ROUNDDOWN(B688,0),'Girls WHO lb'!A:M,$I$6,FALSE),0))</f>
        <v>23.368999791610001</v>
      </c>
      <c r="D688" s="3">
        <f>IF($E$2="Male",VLOOKUP(ROUNDUP(B688,0),'Boys WHO lb'!A:M,$I$6,FALSE),IF($E$2="Female",VLOOKUP(ROUNDUP(B688,0),'Girls WHO lb'!A:M,$I$6,FALSE),0))</f>
        <v>24.030386578165</v>
      </c>
      <c r="E688" s="3">
        <f t="shared" si="64"/>
        <v>24.014078410825288</v>
      </c>
      <c r="F688" s="3">
        <f t="shared" si="65"/>
        <v>7</v>
      </c>
      <c r="G688" s="2">
        <f t="shared" si="66"/>
        <v>4</v>
      </c>
      <c r="H688" s="3">
        <f t="shared" si="67"/>
        <v>3</v>
      </c>
    </row>
    <row r="689" spans="1:8" x14ac:dyDescent="0.2">
      <c r="A689" s="6">
        <v>639</v>
      </c>
      <c r="B689" s="6">
        <f t="shared" si="63"/>
        <v>21.008219178082189</v>
      </c>
      <c r="C689" s="3">
        <f>IF($E$2="Male",VLOOKUP(ROUNDDOWN(B689,0),'Boys WHO lb'!A:M,$I$6,FALSE),IF($E$2="Female",VLOOKUP(ROUNDDOWN(B689,0),'Girls WHO lb'!A:M,$I$6,FALSE),0))</f>
        <v>24.030386578165</v>
      </c>
      <c r="D689" s="3">
        <f>IF($E$2="Male",VLOOKUP(ROUNDUP(B689,0),'Boys WHO lb'!A:M,$I$6,FALSE),IF($E$2="Female",VLOOKUP(ROUNDUP(B689,0),'Girls WHO lb'!A:M,$I$6,FALSE),0))</f>
        <v>24.471311102535001</v>
      </c>
      <c r="E689" s="3">
        <f t="shared" si="64"/>
        <v>24.034010615351601</v>
      </c>
      <c r="F689" s="3">
        <f t="shared" si="65"/>
        <v>7</v>
      </c>
      <c r="G689" s="2">
        <f t="shared" si="66"/>
        <v>4</v>
      </c>
      <c r="H689" s="3">
        <f t="shared" si="67"/>
        <v>3</v>
      </c>
    </row>
    <row r="690" spans="1:8" x14ac:dyDescent="0.2">
      <c r="A690" s="6">
        <v>640</v>
      </c>
      <c r="B690" s="6">
        <f t="shared" ref="B690:B753" si="68">A690/$I$3</f>
        <v>21.041095890410958</v>
      </c>
      <c r="C690" s="3">
        <f>IF($E$2="Male",VLOOKUP(ROUNDDOWN(B690,0),'Boys WHO lb'!A:M,$I$6,FALSE),IF($E$2="Female",VLOOKUP(ROUNDDOWN(B690,0),'Girls WHO lb'!A:M,$I$6,FALSE),0))</f>
        <v>24.030386578165</v>
      </c>
      <c r="D690" s="3">
        <f>IF($E$2="Male",VLOOKUP(ROUNDUP(B690,0),'Boys WHO lb'!A:M,$I$6,FALSE),IF($E$2="Female",VLOOKUP(ROUNDUP(B690,0),'Girls WHO lb'!A:M,$I$6,FALSE),0))</f>
        <v>24.471311102535001</v>
      </c>
      <c r="E690" s="3">
        <f t="shared" ref="E690:E753" si="69">C690+(MOD(B690,1)*(D690-C690))</f>
        <v>24.048506764098015</v>
      </c>
      <c r="F690" s="3">
        <f t="shared" ref="F690:F753" si="70">IF(B690&lt;=1,12,IF(B690&lt;=3,10,IF(B690&lt;=12,8,IF(B690&lt;=36,7))))</f>
        <v>7</v>
      </c>
      <c r="G690" s="2">
        <f t="shared" si="66"/>
        <v>4</v>
      </c>
      <c r="H690" s="3">
        <f t="shared" si="67"/>
        <v>3</v>
      </c>
    </row>
    <row r="691" spans="1:8" x14ac:dyDescent="0.2">
      <c r="A691" s="6">
        <v>641</v>
      </c>
      <c r="B691" s="6">
        <f t="shared" si="68"/>
        <v>21.073972602739726</v>
      </c>
      <c r="C691" s="3">
        <f>IF($E$2="Male",VLOOKUP(ROUNDDOWN(B691,0),'Boys WHO lb'!A:M,$I$6,FALSE),IF($E$2="Female",VLOOKUP(ROUNDDOWN(B691,0),'Girls WHO lb'!A:M,$I$6,FALSE),0))</f>
        <v>24.030386578165</v>
      </c>
      <c r="D691" s="3">
        <f>IF($E$2="Male",VLOOKUP(ROUNDUP(B691,0),'Boys WHO lb'!A:M,$I$6,FALSE),IF($E$2="Female",VLOOKUP(ROUNDUP(B691,0),'Girls WHO lb'!A:M,$I$6,FALSE),0))</f>
        <v>24.471311102535001</v>
      </c>
      <c r="E691" s="3">
        <f t="shared" si="69"/>
        <v>24.063002912844425</v>
      </c>
      <c r="F691" s="3">
        <f t="shared" si="70"/>
        <v>7</v>
      </c>
      <c r="G691" s="2">
        <f t="shared" ref="G691:G754" si="71">IF(E691&lt;=8,0,IF(E691&lt;=12,1,IF(E691&lt;=16,2,IF(E691&lt;=22,3,IF(E691&lt;=27,4,IF(E691&lt;=35,5,IF(E691&lt;=50,6,"")))))))</f>
        <v>4</v>
      </c>
      <c r="H691" s="3">
        <f t="shared" ref="H691:H754" si="72">IF(E691&lt;=10,0,IF(E691&lt;=15,1,IF(E691&lt;=18,2,IF(E691&lt;=28,3,IF(E691&lt;=37,4,IF(E691&lt;=50,6,""))))))</f>
        <v>3</v>
      </c>
    </row>
    <row r="692" spans="1:8" x14ac:dyDescent="0.2">
      <c r="A692" s="6">
        <v>642</v>
      </c>
      <c r="B692" s="6">
        <f t="shared" si="68"/>
        <v>21.106849315068491</v>
      </c>
      <c r="C692" s="3">
        <f>IF($E$2="Male",VLOOKUP(ROUNDDOWN(B692,0),'Boys WHO lb'!A:M,$I$6,FALSE),IF($E$2="Female",VLOOKUP(ROUNDDOWN(B692,0),'Girls WHO lb'!A:M,$I$6,FALSE),0))</f>
        <v>24.030386578165</v>
      </c>
      <c r="D692" s="3">
        <f>IF($E$2="Male",VLOOKUP(ROUNDUP(B692,0),'Boys WHO lb'!A:M,$I$6,FALSE),IF($E$2="Female",VLOOKUP(ROUNDUP(B692,0),'Girls WHO lb'!A:M,$I$6,FALSE),0))</f>
        <v>24.471311102535001</v>
      </c>
      <c r="E692" s="3">
        <f t="shared" si="69"/>
        <v>24.077499061590835</v>
      </c>
      <c r="F692" s="3">
        <f t="shared" si="70"/>
        <v>7</v>
      </c>
      <c r="G692" s="2">
        <f t="shared" si="71"/>
        <v>4</v>
      </c>
      <c r="H692" s="3">
        <f t="shared" si="72"/>
        <v>3</v>
      </c>
    </row>
    <row r="693" spans="1:8" x14ac:dyDescent="0.2">
      <c r="A693" s="6">
        <v>643</v>
      </c>
      <c r="B693" s="6">
        <f t="shared" si="68"/>
        <v>21.139726027397259</v>
      </c>
      <c r="C693" s="3">
        <f>IF($E$2="Male",VLOOKUP(ROUNDDOWN(B693,0),'Boys WHO lb'!A:M,$I$6,FALSE),IF($E$2="Female",VLOOKUP(ROUNDDOWN(B693,0),'Girls WHO lb'!A:M,$I$6,FALSE),0))</f>
        <v>24.030386578165</v>
      </c>
      <c r="D693" s="3">
        <f>IF($E$2="Male",VLOOKUP(ROUNDUP(B693,0),'Boys WHO lb'!A:M,$I$6,FALSE),IF($E$2="Female",VLOOKUP(ROUNDUP(B693,0),'Girls WHO lb'!A:M,$I$6,FALSE),0))</f>
        <v>24.471311102535001</v>
      </c>
      <c r="E693" s="3">
        <f t="shared" si="69"/>
        <v>24.091995210337245</v>
      </c>
      <c r="F693" s="3">
        <f t="shared" si="70"/>
        <v>7</v>
      </c>
      <c r="G693" s="2">
        <f t="shared" si="71"/>
        <v>4</v>
      </c>
      <c r="H693" s="3">
        <f t="shared" si="72"/>
        <v>3</v>
      </c>
    </row>
    <row r="694" spans="1:8" x14ac:dyDescent="0.2">
      <c r="A694" s="6">
        <v>644</v>
      </c>
      <c r="B694" s="6">
        <f t="shared" si="68"/>
        <v>21.172602739726027</v>
      </c>
      <c r="C694" s="3">
        <f>IF($E$2="Male",VLOOKUP(ROUNDDOWN(B694,0),'Boys WHO lb'!A:M,$I$6,FALSE),IF($E$2="Female",VLOOKUP(ROUNDDOWN(B694,0),'Girls WHO lb'!A:M,$I$6,FALSE),0))</f>
        <v>24.030386578165</v>
      </c>
      <c r="D694" s="3">
        <f>IF($E$2="Male",VLOOKUP(ROUNDUP(B694,0),'Boys WHO lb'!A:M,$I$6,FALSE),IF($E$2="Female",VLOOKUP(ROUNDUP(B694,0),'Girls WHO lb'!A:M,$I$6,FALSE),0))</f>
        <v>24.471311102535001</v>
      </c>
      <c r="E694" s="3">
        <f t="shared" si="69"/>
        <v>24.106491359083659</v>
      </c>
      <c r="F694" s="3">
        <f t="shared" si="70"/>
        <v>7</v>
      </c>
      <c r="G694" s="2">
        <f t="shared" si="71"/>
        <v>4</v>
      </c>
      <c r="H694" s="3">
        <f t="shared" si="72"/>
        <v>3</v>
      </c>
    </row>
    <row r="695" spans="1:8" x14ac:dyDescent="0.2">
      <c r="A695" s="6">
        <v>645</v>
      </c>
      <c r="B695" s="6">
        <f t="shared" si="68"/>
        <v>21.205479452054792</v>
      </c>
      <c r="C695" s="3">
        <f>IF($E$2="Male",VLOOKUP(ROUNDDOWN(B695,0),'Boys WHO lb'!A:M,$I$6,FALSE),IF($E$2="Female",VLOOKUP(ROUNDDOWN(B695,0),'Girls WHO lb'!A:M,$I$6,FALSE),0))</f>
        <v>24.030386578165</v>
      </c>
      <c r="D695" s="3">
        <f>IF($E$2="Male",VLOOKUP(ROUNDUP(B695,0),'Boys WHO lb'!A:M,$I$6,FALSE),IF($E$2="Female",VLOOKUP(ROUNDUP(B695,0),'Girls WHO lb'!A:M,$I$6,FALSE),0))</f>
        <v>24.471311102535001</v>
      </c>
      <c r="E695" s="3">
        <f t="shared" si="69"/>
        <v>24.120987507830069</v>
      </c>
      <c r="F695" s="3">
        <f t="shared" si="70"/>
        <v>7</v>
      </c>
      <c r="G695" s="2">
        <f t="shared" si="71"/>
        <v>4</v>
      </c>
      <c r="H695" s="3">
        <f t="shared" si="72"/>
        <v>3</v>
      </c>
    </row>
    <row r="696" spans="1:8" x14ac:dyDescent="0.2">
      <c r="A696" s="6">
        <v>646</v>
      </c>
      <c r="B696" s="6">
        <f t="shared" si="68"/>
        <v>21.238356164383561</v>
      </c>
      <c r="C696" s="3">
        <f>IF($E$2="Male",VLOOKUP(ROUNDDOWN(B696,0),'Boys WHO lb'!A:M,$I$6,FALSE),IF($E$2="Female",VLOOKUP(ROUNDDOWN(B696,0),'Girls WHO lb'!A:M,$I$6,FALSE),0))</f>
        <v>24.030386578165</v>
      </c>
      <c r="D696" s="3">
        <f>IF($E$2="Male",VLOOKUP(ROUNDUP(B696,0),'Boys WHO lb'!A:M,$I$6,FALSE),IF($E$2="Female",VLOOKUP(ROUNDUP(B696,0),'Girls WHO lb'!A:M,$I$6,FALSE),0))</f>
        <v>24.471311102535001</v>
      </c>
      <c r="E696" s="3">
        <f t="shared" si="69"/>
        <v>24.135483656576479</v>
      </c>
      <c r="F696" s="3">
        <f t="shared" si="70"/>
        <v>7</v>
      </c>
      <c r="G696" s="2">
        <f t="shared" si="71"/>
        <v>4</v>
      </c>
      <c r="H696" s="3">
        <f t="shared" si="72"/>
        <v>3</v>
      </c>
    </row>
    <row r="697" spans="1:8" x14ac:dyDescent="0.2">
      <c r="A697" s="6">
        <v>647</v>
      </c>
      <c r="B697" s="6">
        <f t="shared" si="68"/>
        <v>21.271232876712329</v>
      </c>
      <c r="C697" s="3">
        <f>IF($E$2="Male",VLOOKUP(ROUNDDOWN(B697,0),'Boys WHO lb'!A:M,$I$6,FALSE),IF($E$2="Female",VLOOKUP(ROUNDDOWN(B697,0),'Girls WHO lb'!A:M,$I$6,FALSE),0))</f>
        <v>24.030386578165</v>
      </c>
      <c r="D697" s="3">
        <f>IF($E$2="Male",VLOOKUP(ROUNDUP(B697,0),'Boys WHO lb'!A:M,$I$6,FALSE),IF($E$2="Female",VLOOKUP(ROUNDUP(B697,0),'Girls WHO lb'!A:M,$I$6,FALSE),0))</f>
        <v>24.471311102535001</v>
      </c>
      <c r="E697" s="3">
        <f t="shared" si="69"/>
        <v>24.149979805322889</v>
      </c>
      <c r="F697" s="3">
        <f t="shared" si="70"/>
        <v>7</v>
      </c>
      <c r="G697" s="2">
        <f t="shared" si="71"/>
        <v>4</v>
      </c>
      <c r="H697" s="3">
        <f t="shared" si="72"/>
        <v>3</v>
      </c>
    </row>
    <row r="698" spans="1:8" x14ac:dyDescent="0.2">
      <c r="A698" s="6">
        <v>648</v>
      </c>
      <c r="B698" s="6">
        <f t="shared" si="68"/>
        <v>21.304109589041094</v>
      </c>
      <c r="C698" s="3">
        <f>IF($E$2="Male",VLOOKUP(ROUNDDOWN(B698,0),'Boys WHO lb'!A:M,$I$6,FALSE),IF($E$2="Female",VLOOKUP(ROUNDDOWN(B698,0),'Girls WHO lb'!A:M,$I$6,FALSE),0))</f>
        <v>24.030386578165</v>
      </c>
      <c r="D698" s="3">
        <f>IF($E$2="Male",VLOOKUP(ROUNDUP(B698,0),'Boys WHO lb'!A:M,$I$6,FALSE),IF($E$2="Female",VLOOKUP(ROUNDUP(B698,0),'Girls WHO lb'!A:M,$I$6,FALSE),0))</f>
        <v>24.471311102535001</v>
      </c>
      <c r="E698" s="3">
        <f t="shared" si="69"/>
        <v>24.164475954069299</v>
      </c>
      <c r="F698" s="3">
        <f t="shared" si="70"/>
        <v>7</v>
      </c>
      <c r="G698" s="2">
        <f t="shared" si="71"/>
        <v>4</v>
      </c>
      <c r="H698" s="3">
        <f t="shared" si="72"/>
        <v>3</v>
      </c>
    </row>
    <row r="699" spans="1:8" x14ac:dyDescent="0.2">
      <c r="A699" s="6">
        <v>649</v>
      </c>
      <c r="B699" s="6">
        <f t="shared" si="68"/>
        <v>21.336986301369862</v>
      </c>
      <c r="C699" s="3">
        <f>IF($E$2="Male",VLOOKUP(ROUNDDOWN(B699,0),'Boys WHO lb'!A:M,$I$6,FALSE),IF($E$2="Female",VLOOKUP(ROUNDDOWN(B699,0),'Girls WHO lb'!A:M,$I$6,FALSE),0))</f>
        <v>24.030386578165</v>
      </c>
      <c r="D699" s="3">
        <f>IF($E$2="Male",VLOOKUP(ROUNDUP(B699,0),'Boys WHO lb'!A:M,$I$6,FALSE),IF($E$2="Female",VLOOKUP(ROUNDUP(B699,0),'Girls WHO lb'!A:M,$I$6,FALSE),0))</f>
        <v>24.471311102535001</v>
      </c>
      <c r="E699" s="3">
        <f t="shared" si="69"/>
        <v>24.178972102815713</v>
      </c>
      <c r="F699" s="3">
        <f t="shared" si="70"/>
        <v>7</v>
      </c>
      <c r="G699" s="2">
        <f t="shared" si="71"/>
        <v>4</v>
      </c>
      <c r="H699" s="3">
        <f t="shared" si="72"/>
        <v>3</v>
      </c>
    </row>
    <row r="700" spans="1:8" x14ac:dyDescent="0.2">
      <c r="A700" s="6">
        <v>650</v>
      </c>
      <c r="B700" s="6">
        <f t="shared" si="68"/>
        <v>21.36986301369863</v>
      </c>
      <c r="C700" s="3">
        <f>IF($E$2="Male",VLOOKUP(ROUNDDOWN(B700,0),'Boys WHO lb'!A:M,$I$6,FALSE),IF($E$2="Female",VLOOKUP(ROUNDDOWN(B700,0),'Girls WHO lb'!A:M,$I$6,FALSE),0))</f>
        <v>24.030386578165</v>
      </c>
      <c r="D700" s="3">
        <f>IF($E$2="Male",VLOOKUP(ROUNDUP(B700,0),'Boys WHO lb'!A:M,$I$6,FALSE),IF($E$2="Female",VLOOKUP(ROUNDUP(B700,0),'Girls WHO lb'!A:M,$I$6,FALSE),0))</f>
        <v>24.471311102535001</v>
      </c>
      <c r="E700" s="3">
        <f t="shared" si="69"/>
        <v>24.193468251562123</v>
      </c>
      <c r="F700" s="3">
        <f t="shared" si="70"/>
        <v>7</v>
      </c>
      <c r="G700" s="2">
        <f t="shared" si="71"/>
        <v>4</v>
      </c>
      <c r="H700" s="3">
        <f t="shared" si="72"/>
        <v>3</v>
      </c>
    </row>
    <row r="701" spans="1:8" x14ac:dyDescent="0.2">
      <c r="A701" s="6">
        <v>651</v>
      </c>
      <c r="B701" s="6">
        <f t="shared" si="68"/>
        <v>21.402739726027395</v>
      </c>
      <c r="C701" s="3">
        <f>IF($E$2="Male",VLOOKUP(ROUNDDOWN(B701,0),'Boys WHO lb'!A:M,$I$6,FALSE),IF($E$2="Female",VLOOKUP(ROUNDDOWN(B701,0),'Girls WHO lb'!A:M,$I$6,FALSE),0))</f>
        <v>24.030386578165</v>
      </c>
      <c r="D701" s="3">
        <f>IF($E$2="Male",VLOOKUP(ROUNDUP(B701,0),'Boys WHO lb'!A:M,$I$6,FALSE),IF($E$2="Female",VLOOKUP(ROUNDUP(B701,0),'Girls WHO lb'!A:M,$I$6,FALSE),0))</f>
        <v>24.471311102535001</v>
      </c>
      <c r="E701" s="3">
        <f t="shared" si="69"/>
        <v>24.207964400308533</v>
      </c>
      <c r="F701" s="3">
        <f t="shared" si="70"/>
        <v>7</v>
      </c>
      <c r="G701" s="2">
        <f t="shared" si="71"/>
        <v>4</v>
      </c>
      <c r="H701" s="3">
        <f t="shared" si="72"/>
        <v>3</v>
      </c>
    </row>
    <row r="702" spans="1:8" x14ac:dyDescent="0.2">
      <c r="A702" s="6">
        <v>652</v>
      </c>
      <c r="B702" s="6">
        <f t="shared" si="68"/>
        <v>21.435616438356163</v>
      </c>
      <c r="C702" s="3">
        <f>IF($E$2="Male",VLOOKUP(ROUNDDOWN(B702,0),'Boys WHO lb'!A:M,$I$6,FALSE),IF($E$2="Female",VLOOKUP(ROUNDDOWN(B702,0),'Girls WHO lb'!A:M,$I$6,FALSE),0))</f>
        <v>24.030386578165</v>
      </c>
      <c r="D702" s="3">
        <f>IF($E$2="Male",VLOOKUP(ROUNDUP(B702,0),'Boys WHO lb'!A:M,$I$6,FALSE),IF($E$2="Female",VLOOKUP(ROUNDUP(B702,0),'Girls WHO lb'!A:M,$I$6,FALSE),0))</f>
        <v>24.471311102535001</v>
      </c>
      <c r="E702" s="3">
        <f t="shared" si="69"/>
        <v>24.222460549054944</v>
      </c>
      <c r="F702" s="3">
        <f t="shared" si="70"/>
        <v>7</v>
      </c>
      <c r="G702" s="2">
        <f t="shared" si="71"/>
        <v>4</v>
      </c>
      <c r="H702" s="3">
        <f t="shared" si="72"/>
        <v>3</v>
      </c>
    </row>
    <row r="703" spans="1:8" x14ac:dyDescent="0.2">
      <c r="A703" s="6">
        <v>653</v>
      </c>
      <c r="B703" s="6">
        <f t="shared" si="68"/>
        <v>21.468493150684932</v>
      </c>
      <c r="C703" s="3">
        <f>IF($E$2="Male",VLOOKUP(ROUNDDOWN(B703,0),'Boys WHO lb'!A:M,$I$6,FALSE),IF($E$2="Female",VLOOKUP(ROUNDDOWN(B703,0),'Girls WHO lb'!A:M,$I$6,FALSE),0))</f>
        <v>24.030386578165</v>
      </c>
      <c r="D703" s="3">
        <f>IF($E$2="Male",VLOOKUP(ROUNDUP(B703,0),'Boys WHO lb'!A:M,$I$6,FALSE),IF($E$2="Female",VLOOKUP(ROUNDUP(B703,0),'Girls WHO lb'!A:M,$I$6,FALSE),0))</f>
        <v>24.471311102535001</v>
      </c>
      <c r="E703" s="3">
        <f t="shared" si="69"/>
        <v>24.236956697801357</v>
      </c>
      <c r="F703" s="3">
        <f t="shared" si="70"/>
        <v>7</v>
      </c>
      <c r="G703" s="2">
        <f t="shared" si="71"/>
        <v>4</v>
      </c>
      <c r="H703" s="3">
        <f t="shared" si="72"/>
        <v>3</v>
      </c>
    </row>
    <row r="704" spans="1:8" x14ac:dyDescent="0.2">
      <c r="A704" s="6">
        <v>654</v>
      </c>
      <c r="B704" s="6">
        <f t="shared" si="68"/>
        <v>21.501369863013696</v>
      </c>
      <c r="C704" s="3">
        <f>IF($E$2="Male",VLOOKUP(ROUNDDOWN(B704,0),'Boys WHO lb'!A:M,$I$6,FALSE),IF($E$2="Female",VLOOKUP(ROUNDDOWN(B704,0),'Girls WHO lb'!A:M,$I$6,FALSE),0))</f>
        <v>24.030386578165</v>
      </c>
      <c r="D704" s="3">
        <f>IF($E$2="Male",VLOOKUP(ROUNDUP(B704,0),'Boys WHO lb'!A:M,$I$6,FALSE),IF($E$2="Female",VLOOKUP(ROUNDUP(B704,0),'Girls WHO lb'!A:M,$I$6,FALSE),0))</f>
        <v>24.471311102535001</v>
      </c>
      <c r="E704" s="3">
        <f t="shared" si="69"/>
        <v>24.251452846547767</v>
      </c>
      <c r="F704" s="3">
        <f t="shared" si="70"/>
        <v>7</v>
      </c>
      <c r="G704" s="2">
        <f t="shared" si="71"/>
        <v>4</v>
      </c>
      <c r="H704" s="3">
        <f t="shared" si="72"/>
        <v>3</v>
      </c>
    </row>
    <row r="705" spans="1:8" x14ac:dyDescent="0.2">
      <c r="A705" s="6">
        <v>655</v>
      </c>
      <c r="B705" s="6">
        <f t="shared" si="68"/>
        <v>21.534246575342465</v>
      </c>
      <c r="C705" s="3">
        <f>IF($E$2="Male",VLOOKUP(ROUNDDOWN(B705,0),'Boys WHO lb'!A:M,$I$6,FALSE),IF($E$2="Female",VLOOKUP(ROUNDDOWN(B705,0),'Girls WHO lb'!A:M,$I$6,FALSE),0))</f>
        <v>24.030386578165</v>
      </c>
      <c r="D705" s="3">
        <f>IF($E$2="Male",VLOOKUP(ROUNDUP(B705,0),'Boys WHO lb'!A:M,$I$6,FALSE),IF($E$2="Female",VLOOKUP(ROUNDUP(B705,0),'Girls WHO lb'!A:M,$I$6,FALSE),0))</f>
        <v>24.471311102535001</v>
      </c>
      <c r="E705" s="3">
        <f t="shared" si="69"/>
        <v>24.265948995294178</v>
      </c>
      <c r="F705" s="3">
        <f t="shared" si="70"/>
        <v>7</v>
      </c>
      <c r="G705" s="2">
        <f t="shared" si="71"/>
        <v>4</v>
      </c>
      <c r="H705" s="3">
        <f t="shared" si="72"/>
        <v>3</v>
      </c>
    </row>
    <row r="706" spans="1:8" x14ac:dyDescent="0.2">
      <c r="A706" s="6">
        <v>656</v>
      </c>
      <c r="B706" s="6">
        <f t="shared" si="68"/>
        <v>21.567123287671233</v>
      </c>
      <c r="C706" s="3">
        <f>IF($E$2="Male",VLOOKUP(ROUNDDOWN(B706,0),'Boys WHO lb'!A:M,$I$6,FALSE),IF($E$2="Female",VLOOKUP(ROUNDDOWN(B706,0),'Girls WHO lb'!A:M,$I$6,FALSE),0))</f>
        <v>24.030386578165</v>
      </c>
      <c r="D706" s="3">
        <f>IF($E$2="Male",VLOOKUP(ROUNDUP(B706,0),'Boys WHO lb'!A:M,$I$6,FALSE),IF($E$2="Female",VLOOKUP(ROUNDUP(B706,0),'Girls WHO lb'!A:M,$I$6,FALSE),0))</f>
        <v>24.471311102535001</v>
      </c>
      <c r="E706" s="3">
        <f t="shared" si="69"/>
        <v>24.280445144040591</v>
      </c>
      <c r="F706" s="3">
        <f t="shared" si="70"/>
        <v>7</v>
      </c>
      <c r="G706" s="2">
        <f t="shared" si="71"/>
        <v>4</v>
      </c>
      <c r="H706" s="3">
        <f t="shared" si="72"/>
        <v>3</v>
      </c>
    </row>
    <row r="707" spans="1:8" x14ac:dyDescent="0.2">
      <c r="A707" s="6">
        <v>657</v>
      </c>
      <c r="B707" s="6">
        <f t="shared" si="68"/>
        <v>21.599999999999998</v>
      </c>
      <c r="C707" s="3">
        <f>IF($E$2="Male",VLOOKUP(ROUNDDOWN(B707,0),'Boys WHO lb'!A:M,$I$6,FALSE),IF($E$2="Female",VLOOKUP(ROUNDDOWN(B707,0),'Girls WHO lb'!A:M,$I$6,FALSE),0))</f>
        <v>24.030386578165</v>
      </c>
      <c r="D707" s="3">
        <f>IF($E$2="Male",VLOOKUP(ROUNDUP(B707,0),'Boys WHO lb'!A:M,$I$6,FALSE),IF($E$2="Female",VLOOKUP(ROUNDUP(B707,0),'Girls WHO lb'!A:M,$I$6,FALSE),0))</f>
        <v>24.471311102535001</v>
      </c>
      <c r="E707" s="3">
        <f t="shared" si="69"/>
        <v>24.294941292787001</v>
      </c>
      <c r="F707" s="3">
        <f t="shared" si="70"/>
        <v>7</v>
      </c>
      <c r="G707" s="2">
        <f t="shared" si="71"/>
        <v>4</v>
      </c>
      <c r="H707" s="3">
        <f t="shared" si="72"/>
        <v>3</v>
      </c>
    </row>
    <row r="708" spans="1:8" x14ac:dyDescent="0.2">
      <c r="A708" s="6">
        <v>658</v>
      </c>
      <c r="B708" s="6">
        <f t="shared" si="68"/>
        <v>21.632876712328766</v>
      </c>
      <c r="C708" s="3">
        <f>IF($E$2="Male",VLOOKUP(ROUNDDOWN(B708,0),'Boys WHO lb'!A:M,$I$6,FALSE),IF($E$2="Female",VLOOKUP(ROUNDDOWN(B708,0),'Girls WHO lb'!A:M,$I$6,FALSE),0))</f>
        <v>24.030386578165</v>
      </c>
      <c r="D708" s="3">
        <f>IF($E$2="Male",VLOOKUP(ROUNDUP(B708,0),'Boys WHO lb'!A:M,$I$6,FALSE),IF($E$2="Female",VLOOKUP(ROUNDUP(B708,0),'Girls WHO lb'!A:M,$I$6,FALSE),0))</f>
        <v>24.471311102535001</v>
      </c>
      <c r="E708" s="3">
        <f t="shared" si="69"/>
        <v>24.309437441533412</v>
      </c>
      <c r="F708" s="3">
        <f t="shared" si="70"/>
        <v>7</v>
      </c>
      <c r="G708" s="2">
        <f t="shared" si="71"/>
        <v>4</v>
      </c>
      <c r="H708" s="3">
        <f t="shared" si="72"/>
        <v>3</v>
      </c>
    </row>
    <row r="709" spans="1:8" x14ac:dyDescent="0.2">
      <c r="A709" s="6">
        <v>659</v>
      </c>
      <c r="B709" s="6">
        <f t="shared" si="68"/>
        <v>21.665753424657535</v>
      </c>
      <c r="C709" s="3">
        <f>IF($E$2="Male",VLOOKUP(ROUNDDOWN(B709,0),'Boys WHO lb'!A:M,$I$6,FALSE),IF($E$2="Female",VLOOKUP(ROUNDDOWN(B709,0),'Girls WHO lb'!A:M,$I$6,FALSE),0))</f>
        <v>24.030386578165</v>
      </c>
      <c r="D709" s="3">
        <f>IF($E$2="Male",VLOOKUP(ROUNDUP(B709,0),'Boys WHO lb'!A:M,$I$6,FALSE),IF($E$2="Female",VLOOKUP(ROUNDUP(B709,0),'Girls WHO lb'!A:M,$I$6,FALSE),0))</f>
        <v>24.471311102535001</v>
      </c>
      <c r="E709" s="3">
        <f t="shared" si="69"/>
        <v>24.323933590279822</v>
      </c>
      <c r="F709" s="3">
        <f t="shared" si="70"/>
        <v>7</v>
      </c>
      <c r="G709" s="2">
        <f t="shared" si="71"/>
        <v>4</v>
      </c>
      <c r="H709" s="3">
        <f t="shared" si="72"/>
        <v>3</v>
      </c>
    </row>
    <row r="710" spans="1:8" x14ac:dyDescent="0.2">
      <c r="A710" s="6">
        <v>660</v>
      </c>
      <c r="B710" s="6">
        <f t="shared" si="68"/>
        <v>21.698630136986299</v>
      </c>
      <c r="C710" s="3">
        <f>IF($E$2="Male",VLOOKUP(ROUNDDOWN(B710,0),'Boys WHO lb'!A:M,$I$6,FALSE),IF($E$2="Female",VLOOKUP(ROUNDDOWN(B710,0),'Girls WHO lb'!A:M,$I$6,FALSE),0))</f>
        <v>24.030386578165</v>
      </c>
      <c r="D710" s="3">
        <f>IF($E$2="Male",VLOOKUP(ROUNDUP(B710,0),'Boys WHO lb'!A:M,$I$6,FALSE),IF($E$2="Female",VLOOKUP(ROUNDUP(B710,0),'Girls WHO lb'!A:M,$I$6,FALSE),0))</f>
        <v>24.471311102535001</v>
      </c>
      <c r="E710" s="3">
        <f t="shared" si="69"/>
        <v>24.338429739026232</v>
      </c>
      <c r="F710" s="3">
        <f t="shared" si="70"/>
        <v>7</v>
      </c>
      <c r="G710" s="2">
        <f t="shared" si="71"/>
        <v>4</v>
      </c>
      <c r="H710" s="3">
        <f t="shared" si="72"/>
        <v>3</v>
      </c>
    </row>
    <row r="711" spans="1:8" x14ac:dyDescent="0.2">
      <c r="A711" s="6">
        <v>661</v>
      </c>
      <c r="B711" s="6">
        <f t="shared" si="68"/>
        <v>21.731506849315068</v>
      </c>
      <c r="C711" s="3">
        <f>IF($E$2="Male",VLOOKUP(ROUNDDOWN(B711,0),'Boys WHO lb'!A:M,$I$6,FALSE),IF($E$2="Female",VLOOKUP(ROUNDDOWN(B711,0),'Girls WHO lb'!A:M,$I$6,FALSE),0))</f>
        <v>24.030386578165</v>
      </c>
      <c r="D711" s="3">
        <f>IF($E$2="Male",VLOOKUP(ROUNDUP(B711,0),'Boys WHO lb'!A:M,$I$6,FALSE),IF($E$2="Female",VLOOKUP(ROUNDUP(B711,0),'Girls WHO lb'!A:M,$I$6,FALSE),0))</f>
        <v>24.471311102535001</v>
      </c>
      <c r="E711" s="3">
        <f t="shared" si="69"/>
        <v>24.352925887772646</v>
      </c>
      <c r="F711" s="3">
        <f t="shared" si="70"/>
        <v>7</v>
      </c>
      <c r="G711" s="2">
        <f t="shared" si="71"/>
        <v>4</v>
      </c>
      <c r="H711" s="3">
        <f t="shared" si="72"/>
        <v>3</v>
      </c>
    </row>
    <row r="712" spans="1:8" x14ac:dyDescent="0.2">
      <c r="A712" s="6">
        <v>662</v>
      </c>
      <c r="B712" s="6">
        <f t="shared" si="68"/>
        <v>21.764383561643836</v>
      </c>
      <c r="C712" s="3">
        <f>IF($E$2="Male",VLOOKUP(ROUNDDOWN(B712,0),'Boys WHO lb'!A:M,$I$6,FALSE),IF($E$2="Female",VLOOKUP(ROUNDDOWN(B712,0),'Girls WHO lb'!A:M,$I$6,FALSE),0))</f>
        <v>24.030386578165</v>
      </c>
      <c r="D712" s="3">
        <f>IF($E$2="Male",VLOOKUP(ROUNDUP(B712,0),'Boys WHO lb'!A:M,$I$6,FALSE),IF($E$2="Female",VLOOKUP(ROUNDUP(B712,0),'Girls WHO lb'!A:M,$I$6,FALSE),0))</f>
        <v>24.471311102535001</v>
      </c>
      <c r="E712" s="3">
        <f t="shared" si="69"/>
        <v>24.367422036519056</v>
      </c>
      <c r="F712" s="3">
        <f t="shared" si="70"/>
        <v>7</v>
      </c>
      <c r="G712" s="2">
        <f t="shared" si="71"/>
        <v>4</v>
      </c>
      <c r="H712" s="3">
        <f t="shared" si="72"/>
        <v>3</v>
      </c>
    </row>
    <row r="713" spans="1:8" x14ac:dyDescent="0.2">
      <c r="A713" s="6">
        <v>663</v>
      </c>
      <c r="B713" s="6">
        <f t="shared" si="68"/>
        <v>21.797260273972601</v>
      </c>
      <c r="C713" s="3">
        <f>IF($E$2="Male",VLOOKUP(ROUNDDOWN(B713,0),'Boys WHO lb'!A:M,$I$6,FALSE),IF($E$2="Female",VLOOKUP(ROUNDDOWN(B713,0),'Girls WHO lb'!A:M,$I$6,FALSE),0))</f>
        <v>24.030386578165</v>
      </c>
      <c r="D713" s="3">
        <f>IF($E$2="Male",VLOOKUP(ROUNDUP(B713,0),'Boys WHO lb'!A:M,$I$6,FALSE),IF($E$2="Female",VLOOKUP(ROUNDUP(B713,0),'Girls WHO lb'!A:M,$I$6,FALSE),0))</f>
        <v>24.471311102535001</v>
      </c>
      <c r="E713" s="3">
        <f t="shared" si="69"/>
        <v>24.381918185265466</v>
      </c>
      <c r="F713" s="3">
        <f t="shared" si="70"/>
        <v>7</v>
      </c>
      <c r="G713" s="2">
        <f t="shared" si="71"/>
        <v>4</v>
      </c>
      <c r="H713" s="3">
        <f t="shared" si="72"/>
        <v>3</v>
      </c>
    </row>
    <row r="714" spans="1:8" x14ac:dyDescent="0.2">
      <c r="A714" s="6">
        <v>664</v>
      </c>
      <c r="B714" s="6">
        <f t="shared" si="68"/>
        <v>21.830136986301369</v>
      </c>
      <c r="C714" s="3">
        <f>IF($E$2="Male",VLOOKUP(ROUNDDOWN(B714,0),'Boys WHO lb'!A:M,$I$6,FALSE),IF($E$2="Female",VLOOKUP(ROUNDDOWN(B714,0),'Girls WHO lb'!A:M,$I$6,FALSE),0))</f>
        <v>24.030386578165</v>
      </c>
      <c r="D714" s="3">
        <f>IF($E$2="Male",VLOOKUP(ROUNDUP(B714,0),'Boys WHO lb'!A:M,$I$6,FALSE),IF($E$2="Female",VLOOKUP(ROUNDUP(B714,0),'Girls WHO lb'!A:M,$I$6,FALSE),0))</f>
        <v>24.471311102535001</v>
      </c>
      <c r="E714" s="3">
        <f t="shared" si="69"/>
        <v>24.396414334011876</v>
      </c>
      <c r="F714" s="3">
        <f t="shared" si="70"/>
        <v>7</v>
      </c>
      <c r="G714" s="2">
        <f t="shared" si="71"/>
        <v>4</v>
      </c>
      <c r="H714" s="3">
        <f t="shared" si="72"/>
        <v>3</v>
      </c>
    </row>
    <row r="715" spans="1:8" x14ac:dyDescent="0.2">
      <c r="A715" s="6">
        <v>665</v>
      </c>
      <c r="B715" s="6">
        <f t="shared" si="68"/>
        <v>21.863013698630137</v>
      </c>
      <c r="C715" s="3">
        <f>IF($E$2="Male",VLOOKUP(ROUNDDOWN(B715,0),'Boys WHO lb'!A:M,$I$6,FALSE),IF($E$2="Female",VLOOKUP(ROUNDDOWN(B715,0),'Girls WHO lb'!A:M,$I$6,FALSE),0))</f>
        <v>24.030386578165</v>
      </c>
      <c r="D715" s="3">
        <f>IF($E$2="Male",VLOOKUP(ROUNDUP(B715,0),'Boys WHO lb'!A:M,$I$6,FALSE),IF($E$2="Female",VLOOKUP(ROUNDUP(B715,0),'Girls WHO lb'!A:M,$I$6,FALSE),0))</f>
        <v>24.471311102535001</v>
      </c>
      <c r="E715" s="3">
        <f t="shared" si="69"/>
        <v>24.41091048275829</v>
      </c>
      <c r="F715" s="3">
        <f t="shared" si="70"/>
        <v>7</v>
      </c>
      <c r="G715" s="2">
        <f t="shared" si="71"/>
        <v>4</v>
      </c>
      <c r="H715" s="3">
        <f t="shared" si="72"/>
        <v>3</v>
      </c>
    </row>
    <row r="716" spans="1:8" x14ac:dyDescent="0.2">
      <c r="A716" s="6">
        <v>666</v>
      </c>
      <c r="B716" s="6">
        <f t="shared" si="68"/>
        <v>21.895890410958902</v>
      </c>
      <c r="C716" s="3">
        <f>IF($E$2="Male",VLOOKUP(ROUNDDOWN(B716,0),'Boys WHO lb'!A:M,$I$6,FALSE),IF($E$2="Female",VLOOKUP(ROUNDDOWN(B716,0),'Girls WHO lb'!A:M,$I$6,FALSE),0))</f>
        <v>24.030386578165</v>
      </c>
      <c r="D716" s="3">
        <f>IF($E$2="Male",VLOOKUP(ROUNDUP(B716,0),'Boys WHO lb'!A:M,$I$6,FALSE),IF($E$2="Female",VLOOKUP(ROUNDUP(B716,0),'Girls WHO lb'!A:M,$I$6,FALSE),0))</f>
        <v>24.471311102535001</v>
      </c>
      <c r="E716" s="3">
        <f t="shared" si="69"/>
        <v>24.4254066315047</v>
      </c>
      <c r="F716" s="3">
        <f t="shared" si="70"/>
        <v>7</v>
      </c>
      <c r="G716" s="2">
        <f t="shared" si="71"/>
        <v>4</v>
      </c>
      <c r="H716" s="3">
        <f t="shared" si="72"/>
        <v>3</v>
      </c>
    </row>
    <row r="717" spans="1:8" x14ac:dyDescent="0.2">
      <c r="A717" s="6">
        <v>667</v>
      </c>
      <c r="B717" s="6">
        <f t="shared" si="68"/>
        <v>21.92876712328767</v>
      </c>
      <c r="C717" s="3">
        <f>IF($E$2="Male",VLOOKUP(ROUNDDOWN(B717,0),'Boys WHO lb'!A:M,$I$6,FALSE),IF($E$2="Female",VLOOKUP(ROUNDDOWN(B717,0),'Girls WHO lb'!A:M,$I$6,FALSE),0))</f>
        <v>24.030386578165</v>
      </c>
      <c r="D717" s="3">
        <f>IF($E$2="Male",VLOOKUP(ROUNDUP(B717,0),'Boys WHO lb'!A:M,$I$6,FALSE),IF($E$2="Female",VLOOKUP(ROUNDUP(B717,0),'Girls WHO lb'!A:M,$I$6,FALSE),0))</f>
        <v>24.471311102535001</v>
      </c>
      <c r="E717" s="3">
        <f t="shared" si="69"/>
        <v>24.43990278025111</v>
      </c>
      <c r="F717" s="3">
        <f t="shared" si="70"/>
        <v>7</v>
      </c>
      <c r="G717" s="2">
        <f t="shared" si="71"/>
        <v>4</v>
      </c>
      <c r="H717" s="3">
        <f t="shared" si="72"/>
        <v>3</v>
      </c>
    </row>
    <row r="718" spans="1:8" x14ac:dyDescent="0.2">
      <c r="A718" s="6">
        <v>668</v>
      </c>
      <c r="B718" s="6">
        <f t="shared" si="68"/>
        <v>21.961643835616439</v>
      </c>
      <c r="C718" s="3">
        <f>IF($E$2="Male",VLOOKUP(ROUNDDOWN(B718,0),'Boys WHO lb'!A:M,$I$6,FALSE),IF($E$2="Female",VLOOKUP(ROUNDDOWN(B718,0),'Girls WHO lb'!A:M,$I$6,FALSE),0))</f>
        <v>24.030386578165</v>
      </c>
      <c r="D718" s="3">
        <f>IF($E$2="Male",VLOOKUP(ROUNDUP(B718,0),'Boys WHO lb'!A:M,$I$6,FALSE),IF($E$2="Female",VLOOKUP(ROUNDUP(B718,0),'Girls WHO lb'!A:M,$I$6,FALSE),0))</f>
        <v>24.471311102535001</v>
      </c>
      <c r="E718" s="3">
        <f t="shared" si="69"/>
        <v>24.45439892899752</v>
      </c>
      <c r="F718" s="3">
        <f t="shared" si="70"/>
        <v>7</v>
      </c>
      <c r="G718" s="2">
        <f t="shared" si="71"/>
        <v>4</v>
      </c>
      <c r="H718" s="3">
        <f t="shared" si="72"/>
        <v>3</v>
      </c>
    </row>
    <row r="719" spans="1:8" x14ac:dyDescent="0.2">
      <c r="A719" s="6">
        <v>669</v>
      </c>
      <c r="B719" s="6">
        <f t="shared" si="68"/>
        <v>21.994520547945204</v>
      </c>
      <c r="C719" s="3">
        <f>IF($E$2="Male",VLOOKUP(ROUNDDOWN(B719,0),'Boys WHO lb'!A:M,$I$6,FALSE),IF($E$2="Female",VLOOKUP(ROUNDDOWN(B719,0),'Girls WHO lb'!A:M,$I$6,FALSE),0))</f>
        <v>24.030386578165</v>
      </c>
      <c r="D719" s="3">
        <f>IF($E$2="Male",VLOOKUP(ROUNDUP(B719,0),'Boys WHO lb'!A:M,$I$6,FALSE),IF($E$2="Female",VLOOKUP(ROUNDUP(B719,0),'Girls WHO lb'!A:M,$I$6,FALSE),0))</f>
        <v>24.471311102535001</v>
      </c>
      <c r="E719" s="3">
        <f t="shared" si="69"/>
        <v>24.46889507774393</v>
      </c>
      <c r="F719" s="3">
        <f t="shared" si="70"/>
        <v>7</v>
      </c>
      <c r="G719" s="2">
        <f t="shared" si="71"/>
        <v>4</v>
      </c>
      <c r="H719" s="3">
        <f t="shared" si="72"/>
        <v>3</v>
      </c>
    </row>
    <row r="720" spans="1:8" x14ac:dyDescent="0.2">
      <c r="A720" s="6">
        <v>670</v>
      </c>
      <c r="B720" s="6">
        <f t="shared" si="68"/>
        <v>22.027397260273972</v>
      </c>
      <c r="C720" s="3">
        <f>IF($E$2="Male",VLOOKUP(ROUNDDOWN(B720,0),'Boys WHO lb'!A:M,$I$6,FALSE),IF($E$2="Female",VLOOKUP(ROUNDDOWN(B720,0),'Girls WHO lb'!A:M,$I$6,FALSE),0))</f>
        <v>24.471311102535001</v>
      </c>
      <c r="D720" s="3">
        <f>IF($E$2="Male",VLOOKUP(ROUNDUP(B720,0),'Boys WHO lb'!A:M,$I$6,FALSE),IF($E$2="Female",VLOOKUP(ROUNDUP(B720,0),'Girls WHO lb'!A:M,$I$6,FALSE),0))</f>
        <v>24.912235626905002</v>
      </c>
      <c r="E720" s="3">
        <f t="shared" si="69"/>
        <v>24.483391226490344</v>
      </c>
      <c r="F720" s="3">
        <f t="shared" si="70"/>
        <v>7</v>
      </c>
      <c r="G720" s="2">
        <f t="shared" si="71"/>
        <v>4</v>
      </c>
      <c r="H720" s="3">
        <f t="shared" si="72"/>
        <v>3</v>
      </c>
    </row>
    <row r="721" spans="1:8" x14ac:dyDescent="0.2">
      <c r="A721" s="6">
        <v>671</v>
      </c>
      <c r="B721" s="6">
        <f t="shared" si="68"/>
        <v>22.06027397260274</v>
      </c>
      <c r="C721" s="3">
        <f>IF($E$2="Male",VLOOKUP(ROUNDDOWN(B721,0),'Boys WHO lb'!A:M,$I$6,FALSE),IF($E$2="Female",VLOOKUP(ROUNDDOWN(B721,0),'Girls WHO lb'!A:M,$I$6,FALSE),0))</f>
        <v>24.471311102535001</v>
      </c>
      <c r="D721" s="3">
        <f>IF($E$2="Male",VLOOKUP(ROUNDUP(B721,0),'Boys WHO lb'!A:M,$I$6,FALSE),IF($E$2="Female",VLOOKUP(ROUNDUP(B721,0),'Girls WHO lb'!A:M,$I$6,FALSE),0))</f>
        <v>24.912235626905002</v>
      </c>
      <c r="E721" s="3">
        <f t="shared" si="69"/>
        <v>24.497887375236754</v>
      </c>
      <c r="F721" s="3">
        <f t="shared" si="70"/>
        <v>7</v>
      </c>
      <c r="G721" s="2">
        <f t="shared" si="71"/>
        <v>4</v>
      </c>
      <c r="H721" s="3">
        <f t="shared" si="72"/>
        <v>3</v>
      </c>
    </row>
    <row r="722" spans="1:8" x14ac:dyDescent="0.2">
      <c r="A722" s="6">
        <v>672</v>
      </c>
      <c r="B722" s="6">
        <f t="shared" si="68"/>
        <v>22.093150684931505</v>
      </c>
      <c r="C722" s="3">
        <f>IF($E$2="Male",VLOOKUP(ROUNDDOWN(B722,0),'Boys WHO lb'!A:M,$I$6,FALSE),IF($E$2="Female",VLOOKUP(ROUNDDOWN(B722,0),'Girls WHO lb'!A:M,$I$6,FALSE),0))</f>
        <v>24.471311102535001</v>
      </c>
      <c r="D722" s="3">
        <f>IF($E$2="Male",VLOOKUP(ROUNDUP(B722,0),'Boys WHO lb'!A:M,$I$6,FALSE),IF($E$2="Female",VLOOKUP(ROUNDUP(B722,0),'Girls WHO lb'!A:M,$I$6,FALSE),0))</f>
        <v>24.912235626905002</v>
      </c>
      <c r="E722" s="3">
        <f t="shared" si="69"/>
        <v>24.512383523983164</v>
      </c>
      <c r="F722" s="3">
        <f t="shared" si="70"/>
        <v>7</v>
      </c>
      <c r="G722" s="2">
        <f t="shared" si="71"/>
        <v>4</v>
      </c>
      <c r="H722" s="3">
        <f t="shared" si="72"/>
        <v>3</v>
      </c>
    </row>
    <row r="723" spans="1:8" x14ac:dyDescent="0.2">
      <c r="A723" s="6">
        <v>673</v>
      </c>
      <c r="B723" s="6">
        <f t="shared" si="68"/>
        <v>22.126027397260273</v>
      </c>
      <c r="C723" s="3">
        <f>IF($E$2="Male",VLOOKUP(ROUNDDOWN(B723,0),'Boys WHO lb'!A:M,$I$6,FALSE),IF($E$2="Female",VLOOKUP(ROUNDDOWN(B723,0),'Girls WHO lb'!A:M,$I$6,FALSE),0))</f>
        <v>24.471311102535001</v>
      </c>
      <c r="D723" s="3">
        <f>IF($E$2="Male",VLOOKUP(ROUNDUP(B723,0),'Boys WHO lb'!A:M,$I$6,FALSE),IF($E$2="Female",VLOOKUP(ROUNDUP(B723,0),'Girls WHO lb'!A:M,$I$6,FALSE),0))</f>
        <v>24.912235626905002</v>
      </c>
      <c r="E723" s="3">
        <f t="shared" si="69"/>
        <v>24.526879672729574</v>
      </c>
      <c r="F723" s="3">
        <f t="shared" si="70"/>
        <v>7</v>
      </c>
      <c r="G723" s="2">
        <f t="shared" si="71"/>
        <v>4</v>
      </c>
      <c r="H723" s="3">
        <f t="shared" si="72"/>
        <v>3</v>
      </c>
    </row>
    <row r="724" spans="1:8" x14ac:dyDescent="0.2">
      <c r="A724" s="6">
        <v>674</v>
      </c>
      <c r="B724" s="6">
        <f t="shared" si="68"/>
        <v>22.158904109589042</v>
      </c>
      <c r="C724" s="3">
        <f>IF($E$2="Male",VLOOKUP(ROUNDDOWN(B724,0),'Boys WHO lb'!A:M,$I$6,FALSE),IF($E$2="Female",VLOOKUP(ROUNDDOWN(B724,0),'Girls WHO lb'!A:M,$I$6,FALSE),0))</f>
        <v>24.471311102535001</v>
      </c>
      <c r="D724" s="3">
        <f>IF($E$2="Male",VLOOKUP(ROUNDUP(B724,0),'Boys WHO lb'!A:M,$I$6,FALSE),IF($E$2="Female",VLOOKUP(ROUNDUP(B724,0),'Girls WHO lb'!A:M,$I$6,FALSE),0))</f>
        <v>24.912235626905002</v>
      </c>
      <c r="E724" s="3">
        <f t="shared" si="69"/>
        <v>24.541375821475988</v>
      </c>
      <c r="F724" s="3">
        <f t="shared" si="70"/>
        <v>7</v>
      </c>
      <c r="G724" s="2">
        <f t="shared" si="71"/>
        <v>4</v>
      </c>
      <c r="H724" s="3">
        <f t="shared" si="72"/>
        <v>3</v>
      </c>
    </row>
    <row r="725" spans="1:8" x14ac:dyDescent="0.2">
      <c r="A725" s="6">
        <v>675</v>
      </c>
      <c r="B725" s="6">
        <f t="shared" si="68"/>
        <v>22.191780821917806</v>
      </c>
      <c r="C725" s="3">
        <f>IF($E$2="Male",VLOOKUP(ROUNDDOWN(B725,0),'Boys WHO lb'!A:M,$I$6,FALSE),IF($E$2="Female",VLOOKUP(ROUNDDOWN(B725,0),'Girls WHO lb'!A:M,$I$6,FALSE),0))</f>
        <v>24.471311102535001</v>
      </c>
      <c r="D725" s="3">
        <f>IF($E$2="Male",VLOOKUP(ROUNDUP(B725,0),'Boys WHO lb'!A:M,$I$6,FALSE),IF($E$2="Female",VLOOKUP(ROUNDUP(B725,0),'Girls WHO lb'!A:M,$I$6,FALSE),0))</f>
        <v>24.912235626905002</v>
      </c>
      <c r="E725" s="3">
        <f t="shared" si="69"/>
        <v>24.555871970222398</v>
      </c>
      <c r="F725" s="3">
        <f t="shared" si="70"/>
        <v>7</v>
      </c>
      <c r="G725" s="2">
        <f t="shared" si="71"/>
        <v>4</v>
      </c>
      <c r="H725" s="3">
        <f t="shared" si="72"/>
        <v>3</v>
      </c>
    </row>
    <row r="726" spans="1:8" x14ac:dyDescent="0.2">
      <c r="A726" s="6">
        <v>676</v>
      </c>
      <c r="B726" s="6">
        <f t="shared" si="68"/>
        <v>22.224657534246575</v>
      </c>
      <c r="C726" s="3">
        <f>IF($E$2="Male",VLOOKUP(ROUNDDOWN(B726,0),'Boys WHO lb'!A:M,$I$6,FALSE),IF($E$2="Female",VLOOKUP(ROUNDDOWN(B726,0),'Girls WHO lb'!A:M,$I$6,FALSE),0))</f>
        <v>24.471311102535001</v>
      </c>
      <c r="D726" s="3">
        <f>IF($E$2="Male",VLOOKUP(ROUNDUP(B726,0),'Boys WHO lb'!A:M,$I$6,FALSE),IF($E$2="Female",VLOOKUP(ROUNDUP(B726,0),'Girls WHO lb'!A:M,$I$6,FALSE),0))</f>
        <v>24.912235626905002</v>
      </c>
      <c r="E726" s="3">
        <f t="shared" si="69"/>
        <v>24.570368118968808</v>
      </c>
      <c r="F726" s="3">
        <f t="shared" si="70"/>
        <v>7</v>
      </c>
      <c r="G726" s="2">
        <f t="shared" si="71"/>
        <v>4</v>
      </c>
      <c r="H726" s="3">
        <f t="shared" si="72"/>
        <v>3</v>
      </c>
    </row>
    <row r="727" spans="1:8" x14ac:dyDescent="0.2">
      <c r="A727" s="6">
        <v>677</v>
      </c>
      <c r="B727" s="6">
        <f t="shared" si="68"/>
        <v>22.257534246575343</v>
      </c>
      <c r="C727" s="3">
        <f>IF($E$2="Male",VLOOKUP(ROUNDDOWN(B727,0),'Boys WHO lb'!A:M,$I$6,FALSE),IF($E$2="Female",VLOOKUP(ROUNDDOWN(B727,0),'Girls WHO lb'!A:M,$I$6,FALSE),0))</f>
        <v>24.471311102535001</v>
      </c>
      <c r="D727" s="3">
        <f>IF($E$2="Male",VLOOKUP(ROUNDUP(B727,0),'Boys WHO lb'!A:M,$I$6,FALSE),IF($E$2="Female",VLOOKUP(ROUNDUP(B727,0),'Girls WHO lb'!A:M,$I$6,FALSE),0))</f>
        <v>24.912235626905002</v>
      </c>
      <c r="E727" s="3">
        <f t="shared" si="69"/>
        <v>24.584864267715222</v>
      </c>
      <c r="F727" s="3">
        <f t="shared" si="70"/>
        <v>7</v>
      </c>
      <c r="G727" s="2">
        <f t="shared" si="71"/>
        <v>4</v>
      </c>
      <c r="H727" s="3">
        <f t="shared" si="72"/>
        <v>3</v>
      </c>
    </row>
    <row r="728" spans="1:8" x14ac:dyDescent="0.2">
      <c r="A728" s="6">
        <v>678</v>
      </c>
      <c r="B728" s="6">
        <f t="shared" si="68"/>
        <v>22.290410958904108</v>
      </c>
      <c r="C728" s="3">
        <f>IF($E$2="Male",VLOOKUP(ROUNDDOWN(B728,0),'Boys WHO lb'!A:M,$I$6,FALSE),IF($E$2="Female",VLOOKUP(ROUNDDOWN(B728,0),'Girls WHO lb'!A:M,$I$6,FALSE),0))</f>
        <v>24.471311102535001</v>
      </c>
      <c r="D728" s="3">
        <f>IF($E$2="Male",VLOOKUP(ROUNDUP(B728,0),'Boys WHO lb'!A:M,$I$6,FALSE),IF($E$2="Female",VLOOKUP(ROUNDUP(B728,0),'Girls WHO lb'!A:M,$I$6,FALSE),0))</f>
        <v>24.912235626905002</v>
      </c>
      <c r="E728" s="3">
        <f t="shared" si="69"/>
        <v>24.599360416461632</v>
      </c>
      <c r="F728" s="3">
        <f t="shared" si="70"/>
        <v>7</v>
      </c>
      <c r="G728" s="2">
        <f t="shared" si="71"/>
        <v>4</v>
      </c>
      <c r="H728" s="3">
        <f t="shared" si="72"/>
        <v>3</v>
      </c>
    </row>
    <row r="729" spans="1:8" x14ac:dyDescent="0.2">
      <c r="A729" s="6">
        <v>679</v>
      </c>
      <c r="B729" s="6">
        <f t="shared" si="68"/>
        <v>22.323287671232876</v>
      </c>
      <c r="C729" s="3">
        <f>IF($E$2="Male",VLOOKUP(ROUNDDOWN(B729,0),'Boys WHO lb'!A:M,$I$6,FALSE),IF($E$2="Female",VLOOKUP(ROUNDDOWN(B729,0),'Girls WHO lb'!A:M,$I$6,FALSE),0))</f>
        <v>24.471311102535001</v>
      </c>
      <c r="D729" s="3">
        <f>IF($E$2="Male",VLOOKUP(ROUNDUP(B729,0),'Boys WHO lb'!A:M,$I$6,FALSE),IF($E$2="Female",VLOOKUP(ROUNDUP(B729,0),'Girls WHO lb'!A:M,$I$6,FALSE),0))</f>
        <v>24.912235626905002</v>
      </c>
      <c r="E729" s="3">
        <f t="shared" si="69"/>
        <v>24.613856565208042</v>
      </c>
      <c r="F729" s="3">
        <f t="shared" si="70"/>
        <v>7</v>
      </c>
      <c r="G729" s="2">
        <f t="shared" si="71"/>
        <v>4</v>
      </c>
      <c r="H729" s="3">
        <f t="shared" si="72"/>
        <v>3</v>
      </c>
    </row>
    <row r="730" spans="1:8" x14ac:dyDescent="0.2">
      <c r="A730" s="6">
        <v>680</v>
      </c>
      <c r="B730" s="6">
        <f t="shared" si="68"/>
        <v>22.356164383561644</v>
      </c>
      <c r="C730" s="3">
        <f>IF($E$2="Male",VLOOKUP(ROUNDDOWN(B730,0),'Boys WHO lb'!A:M,$I$6,FALSE),IF($E$2="Female",VLOOKUP(ROUNDDOWN(B730,0),'Girls WHO lb'!A:M,$I$6,FALSE),0))</f>
        <v>24.471311102535001</v>
      </c>
      <c r="D730" s="3">
        <f>IF($E$2="Male",VLOOKUP(ROUNDUP(B730,0),'Boys WHO lb'!A:M,$I$6,FALSE),IF($E$2="Female",VLOOKUP(ROUNDUP(B730,0),'Girls WHO lb'!A:M,$I$6,FALSE),0))</f>
        <v>24.912235626905002</v>
      </c>
      <c r="E730" s="3">
        <f t="shared" si="69"/>
        <v>24.628352713954452</v>
      </c>
      <c r="F730" s="3">
        <f t="shared" si="70"/>
        <v>7</v>
      </c>
      <c r="G730" s="2">
        <f t="shared" si="71"/>
        <v>4</v>
      </c>
      <c r="H730" s="3">
        <f t="shared" si="72"/>
        <v>3</v>
      </c>
    </row>
    <row r="731" spans="1:8" x14ac:dyDescent="0.2">
      <c r="A731" s="6">
        <v>681</v>
      </c>
      <c r="B731" s="6">
        <f t="shared" si="68"/>
        <v>22.389041095890409</v>
      </c>
      <c r="C731" s="3">
        <f>IF($E$2="Male",VLOOKUP(ROUNDDOWN(B731,0),'Boys WHO lb'!A:M,$I$6,FALSE),IF($E$2="Female",VLOOKUP(ROUNDDOWN(B731,0),'Girls WHO lb'!A:M,$I$6,FALSE),0))</f>
        <v>24.471311102535001</v>
      </c>
      <c r="D731" s="3">
        <f>IF($E$2="Male",VLOOKUP(ROUNDUP(B731,0),'Boys WHO lb'!A:M,$I$6,FALSE),IF($E$2="Female",VLOOKUP(ROUNDUP(B731,0),'Girls WHO lb'!A:M,$I$6,FALSE),0))</f>
        <v>24.912235626905002</v>
      </c>
      <c r="E731" s="3">
        <f t="shared" si="69"/>
        <v>24.642848862700863</v>
      </c>
      <c r="F731" s="3">
        <f t="shared" si="70"/>
        <v>7</v>
      </c>
      <c r="G731" s="2">
        <f t="shared" si="71"/>
        <v>4</v>
      </c>
      <c r="H731" s="3">
        <f t="shared" si="72"/>
        <v>3</v>
      </c>
    </row>
    <row r="732" spans="1:8" x14ac:dyDescent="0.2">
      <c r="A732" s="6">
        <v>682</v>
      </c>
      <c r="B732" s="6">
        <f t="shared" si="68"/>
        <v>22.421917808219177</v>
      </c>
      <c r="C732" s="3">
        <f>IF($E$2="Male",VLOOKUP(ROUNDDOWN(B732,0),'Boys WHO lb'!A:M,$I$6,FALSE),IF($E$2="Female",VLOOKUP(ROUNDDOWN(B732,0),'Girls WHO lb'!A:M,$I$6,FALSE),0))</f>
        <v>24.471311102535001</v>
      </c>
      <c r="D732" s="3">
        <f>IF($E$2="Male",VLOOKUP(ROUNDUP(B732,0),'Boys WHO lb'!A:M,$I$6,FALSE),IF($E$2="Female",VLOOKUP(ROUNDUP(B732,0),'Girls WHO lb'!A:M,$I$6,FALSE),0))</f>
        <v>24.912235626905002</v>
      </c>
      <c r="E732" s="3">
        <f t="shared" si="69"/>
        <v>24.657345011447276</v>
      </c>
      <c r="F732" s="3">
        <f t="shared" si="70"/>
        <v>7</v>
      </c>
      <c r="G732" s="2">
        <f t="shared" si="71"/>
        <v>4</v>
      </c>
      <c r="H732" s="3">
        <f t="shared" si="72"/>
        <v>3</v>
      </c>
    </row>
    <row r="733" spans="1:8" x14ac:dyDescent="0.2">
      <c r="A733" s="6">
        <v>683</v>
      </c>
      <c r="B733" s="6">
        <f t="shared" si="68"/>
        <v>22.454794520547946</v>
      </c>
      <c r="C733" s="3">
        <f>IF($E$2="Male",VLOOKUP(ROUNDDOWN(B733,0),'Boys WHO lb'!A:M,$I$6,FALSE),IF($E$2="Female",VLOOKUP(ROUNDDOWN(B733,0),'Girls WHO lb'!A:M,$I$6,FALSE),0))</f>
        <v>24.471311102535001</v>
      </c>
      <c r="D733" s="3">
        <f>IF($E$2="Male",VLOOKUP(ROUNDUP(B733,0),'Boys WHO lb'!A:M,$I$6,FALSE),IF($E$2="Female",VLOOKUP(ROUNDUP(B733,0),'Girls WHO lb'!A:M,$I$6,FALSE),0))</f>
        <v>24.912235626905002</v>
      </c>
      <c r="E733" s="3">
        <f t="shared" si="69"/>
        <v>24.671841160193686</v>
      </c>
      <c r="F733" s="3">
        <f t="shared" si="70"/>
        <v>7</v>
      </c>
      <c r="G733" s="2">
        <f t="shared" si="71"/>
        <v>4</v>
      </c>
      <c r="H733" s="3">
        <f t="shared" si="72"/>
        <v>3</v>
      </c>
    </row>
    <row r="734" spans="1:8" x14ac:dyDescent="0.2">
      <c r="A734" s="6">
        <v>684</v>
      </c>
      <c r="B734" s="6">
        <f t="shared" si="68"/>
        <v>22.487671232876711</v>
      </c>
      <c r="C734" s="3">
        <f>IF($E$2="Male",VLOOKUP(ROUNDDOWN(B734,0),'Boys WHO lb'!A:M,$I$6,FALSE),IF($E$2="Female",VLOOKUP(ROUNDDOWN(B734,0),'Girls WHO lb'!A:M,$I$6,FALSE),0))</f>
        <v>24.471311102535001</v>
      </c>
      <c r="D734" s="3">
        <f>IF($E$2="Male",VLOOKUP(ROUNDUP(B734,0),'Boys WHO lb'!A:M,$I$6,FALSE),IF($E$2="Female",VLOOKUP(ROUNDUP(B734,0),'Girls WHO lb'!A:M,$I$6,FALSE),0))</f>
        <v>24.912235626905002</v>
      </c>
      <c r="E734" s="3">
        <f t="shared" si="69"/>
        <v>24.686337308940097</v>
      </c>
      <c r="F734" s="3">
        <f t="shared" si="70"/>
        <v>7</v>
      </c>
      <c r="G734" s="2">
        <f t="shared" si="71"/>
        <v>4</v>
      </c>
      <c r="H734" s="3">
        <f t="shared" si="72"/>
        <v>3</v>
      </c>
    </row>
    <row r="735" spans="1:8" x14ac:dyDescent="0.2">
      <c r="A735" s="6">
        <v>685</v>
      </c>
      <c r="B735" s="6">
        <f t="shared" si="68"/>
        <v>22.520547945205479</v>
      </c>
      <c r="C735" s="3">
        <f>IF($E$2="Male",VLOOKUP(ROUNDDOWN(B735,0),'Boys WHO lb'!A:M,$I$6,FALSE),IF($E$2="Female",VLOOKUP(ROUNDDOWN(B735,0),'Girls WHO lb'!A:M,$I$6,FALSE),0))</f>
        <v>24.471311102535001</v>
      </c>
      <c r="D735" s="3">
        <f>IF($E$2="Male",VLOOKUP(ROUNDUP(B735,0),'Boys WHO lb'!A:M,$I$6,FALSE),IF($E$2="Female",VLOOKUP(ROUNDUP(B735,0),'Girls WHO lb'!A:M,$I$6,FALSE),0))</f>
        <v>24.912235626905002</v>
      </c>
      <c r="E735" s="3">
        <f t="shared" si="69"/>
        <v>24.700833457686507</v>
      </c>
      <c r="F735" s="3">
        <f t="shared" si="70"/>
        <v>7</v>
      </c>
      <c r="G735" s="2">
        <f t="shared" si="71"/>
        <v>4</v>
      </c>
      <c r="H735" s="3">
        <f t="shared" si="72"/>
        <v>3</v>
      </c>
    </row>
    <row r="736" spans="1:8" x14ac:dyDescent="0.2">
      <c r="A736" s="6">
        <v>686</v>
      </c>
      <c r="B736" s="6">
        <f t="shared" si="68"/>
        <v>22.553424657534247</v>
      </c>
      <c r="C736" s="3">
        <f>IF($E$2="Male",VLOOKUP(ROUNDDOWN(B736,0),'Boys WHO lb'!A:M,$I$6,FALSE),IF($E$2="Female",VLOOKUP(ROUNDDOWN(B736,0),'Girls WHO lb'!A:M,$I$6,FALSE),0))</f>
        <v>24.471311102535001</v>
      </c>
      <c r="D736" s="3">
        <f>IF($E$2="Male",VLOOKUP(ROUNDUP(B736,0),'Boys WHO lb'!A:M,$I$6,FALSE),IF($E$2="Female",VLOOKUP(ROUNDUP(B736,0),'Girls WHO lb'!A:M,$I$6,FALSE),0))</f>
        <v>24.912235626905002</v>
      </c>
      <c r="E736" s="3">
        <f t="shared" si="69"/>
        <v>24.71532960643292</v>
      </c>
      <c r="F736" s="3">
        <f t="shared" si="70"/>
        <v>7</v>
      </c>
      <c r="G736" s="2">
        <f t="shared" si="71"/>
        <v>4</v>
      </c>
      <c r="H736" s="3">
        <f t="shared" si="72"/>
        <v>3</v>
      </c>
    </row>
    <row r="737" spans="1:8" x14ac:dyDescent="0.2">
      <c r="A737" s="6">
        <v>687</v>
      </c>
      <c r="B737" s="6">
        <f t="shared" si="68"/>
        <v>22.586301369863012</v>
      </c>
      <c r="C737" s="3">
        <f>IF($E$2="Male",VLOOKUP(ROUNDDOWN(B737,0),'Boys WHO lb'!A:M,$I$6,FALSE),IF($E$2="Female",VLOOKUP(ROUNDDOWN(B737,0),'Girls WHO lb'!A:M,$I$6,FALSE),0))</f>
        <v>24.471311102535001</v>
      </c>
      <c r="D737" s="3">
        <f>IF($E$2="Male",VLOOKUP(ROUNDUP(B737,0),'Boys WHO lb'!A:M,$I$6,FALSE),IF($E$2="Female",VLOOKUP(ROUNDUP(B737,0),'Girls WHO lb'!A:M,$I$6,FALSE),0))</f>
        <v>24.912235626905002</v>
      </c>
      <c r="E737" s="3">
        <f t="shared" si="69"/>
        <v>24.729825755179331</v>
      </c>
      <c r="F737" s="3">
        <f t="shared" si="70"/>
        <v>7</v>
      </c>
      <c r="G737" s="2">
        <f t="shared" si="71"/>
        <v>4</v>
      </c>
      <c r="H737" s="3">
        <f t="shared" si="72"/>
        <v>3</v>
      </c>
    </row>
    <row r="738" spans="1:8" x14ac:dyDescent="0.2">
      <c r="A738" s="6">
        <v>688</v>
      </c>
      <c r="B738" s="6">
        <f t="shared" si="68"/>
        <v>22.61917808219178</v>
      </c>
      <c r="C738" s="3">
        <f>IF($E$2="Male",VLOOKUP(ROUNDDOWN(B738,0),'Boys WHO lb'!A:M,$I$6,FALSE),IF($E$2="Female",VLOOKUP(ROUNDDOWN(B738,0),'Girls WHO lb'!A:M,$I$6,FALSE),0))</f>
        <v>24.471311102535001</v>
      </c>
      <c r="D738" s="3">
        <f>IF($E$2="Male",VLOOKUP(ROUNDUP(B738,0),'Boys WHO lb'!A:M,$I$6,FALSE),IF($E$2="Female",VLOOKUP(ROUNDUP(B738,0),'Girls WHO lb'!A:M,$I$6,FALSE),0))</f>
        <v>24.912235626905002</v>
      </c>
      <c r="E738" s="3">
        <f t="shared" si="69"/>
        <v>24.744321903925741</v>
      </c>
      <c r="F738" s="3">
        <f t="shared" si="70"/>
        <v>7</v>
      </c>
      <c r="G738" s="2">
        <f t="shared" si="71"/>
        <v>4</v>
      </c>
      <c r="H738" s="3">
        <f t="shared" si="72"/>
        <v>3</v>
      </c>
    </row>
    <row r="739" spans="1:8" x14ac:dyDescent="0.2">
      <c r="A739" s="6">
        <v>689</v>
      </c>
      <c r="B739" s="6">
        <f t="shared" si="68"/>
        <v>22.652054794520549</v>
      </c>
      <c r="C739" s="3">
        <f>IF($E$2="Male",VLOOKUP(ROUNDDOWN(B739,0),'Boys WHO lb'!A:M,$I$6,FALSE),IF($E$2="Female",VLOOKUP(ROUNDDOWN(B739,0),'Girls WHO lb'!A:M,$I$6,FALSE),0))</f>
        <v>24.471311102535001</v>
      </c>
      <c r="D739" s="3">
        <f>IF($E$2="Male",VLOOKUP(ROUNDUP(B739,0),'Boys WHO lb'!A:M,$I$6,FALSE),IF($E$2="Female",VLOOKUP(ROUNDUP(B739,0),'Girls WHO lb'!A:M,$I$6,FALSE),0))</f>
        <v>24.912235626905002</v>
      </c>
      <c r="E739" s="3">
        <f t="shared" si="69"/>
        <v>24.758818052672151</v>
      </c>
      <c r="F739" s="3">
        <f t="shared" si="70"/>
        <v>7</v>
      </c>
      <c r="G739" s="2">
        <f t="shared" si="71"/>
        <v>4</v>
      </c>
      <c r="H739" s="3">
        <f t="shared" si="72"/>
        <v>3</v>
      </c>
    </row>
    <row r="740" spans="1:8" x14ac:dyDescent="0.2">
      <c r="A740" s="6">
        <v>690</v>
      </c>
      <c r="B740" s="6">
        <f t="shared" si="68"/>
        <v>22.684931506849313</v>
      </c>
      <c r="C740" s="3">
        <f>IF($E$2="Male",VLOOKUP(ROUNDDOWN(B740,0),'Boys WHO lb'!A:M,$I$6,FALSE),IF($E$2="Female",VLOOKUP(ROUNDDOWN(B740,0),'Girls WHO lb'!A:M,$I$6,FALSE),0))</f>
        <v>24.471311102535001</v>
      </c>
      <c r="D740" s="3">
        <f>IF($E$2="Male",VLOOKUP(ROUNDUP(B740,0),'Boys WHO lb'!A:M,$I$6,FALSE),IF($E$2="Female",VLOOKUP(ROUNDUP(B740,0),'Girls WHO lb'!A:M,$I$6,FALSE),0))</f>
        <v>24.912235626905002</v>
      </c>
      <c r="E740" s="3">
        <f t="shared" si="69"/>
        <v>24.773314201418561</v>
      </c>
      <c r="F740" s="3">
        <f t="shared" si="70"/>
        <v>7</v>
      </c>
      <c r="G740" s="2">
        <f t="shared" si="71"/>
        <v>4</v>
      </c>
      <c r="H740" s="3">
        <f t="shared" si="72"/>
        <v>3</v>
      </c>
    </row>
    <row r="741" spans="1:8" x14ac:dyDescent="0.2">
      <c r="A741" s="6">
        <v>691</v>
      </c>
      <c r="B741" s="6">
        <f t="shared" si="68"/>
        <v>22.717808219178082</v>
      </c>
      <c r="C741" s="3">
        <f>IF($E$2="Male",VLOOKUP(ROUNDDOWN(B741,0),'Boys WHO lb'!A:M,$I$6,FALSE),IF($E$2="Female",VLOOKUP(ROUNDDOWN(B741,0),'Girls WHO lb'!A:M,$I$6,FALSE),0))</f>
        <v>24.471311102535001</v>
      </c>
      <c r="D741" s="3">
        <f>IF($E$2="Male",VLOOKUP(ROUNDUP(B741,0),'Boys WHO lb'!A:M,$I$6,FALSE),IF($E$2="Female",VLOOKUP(ROUNDUP(B741,0),'Girls WHO lb'!A:M,$I$6,FALSE),0))</f>
        <v>24.912235626905002</v>
      </c>
      <c r="E741" s="3">
        <f t="shared" si="69"/>
        <v>24.787810350164975</v>
      </c>
      <c r="F741" s="3">
        <f t="shared" si="70"/>
        <v>7</v>
      </c>
      <c r="G741" s="2">
        <f t="shared" si="71"/>
        <v>4</v>
      </c>
      <c r="H741" s="3">
        <f t="shared" si="72"/>
        <v>3</v>
      </c>
    </row>
    <row r="742" spans="1:8" x14ac:dyDescent="0.2">
      <c r="A742" s="6">
        <v>692</v>
      </c>
      <c r="B742" s="6">
        <f t="shared" si="68"/>
        <v>22.75068493150685</v>
      </c>
      <c r="C742" s="3">
        <f>IF($E$2="Male",VLOOKUP(ROUNDDOWN(B742,0),'Boys WHO lb'!A:M,$I$6,FALSE),IF($E$2="Female",VLOOKUP(ROUNDDOWN(B742,0),'Girls WHO lb'!A:M,$I$6,FALSE),0))</f>
        <v>24.471311102535001</v>
      </c>
      <c r="D742" s="3">
        <f>IF($E$2="Male",VLOOKUP(ROUNDUP(B742,0),'Boys WHO lb'!A:M,$I$6,FALSE),IF($E$2="Female",VLOOKUP(ROUNDUP(B742,0),'Girls WHO lb'!A:M,$I$6,FALSE),0))</f>
        <v>24.912235626905002</v>
      </c>
      <c r="E742" s="3">
        <f t="shared" si="69"/>
        <v>24.802306498911385</v>
      </c>
      <c r="F742" s="3">
        <f t="shared" si="70"/>
        <v>7</v>
      </c>
      <c r="G742" s="2">
        <f t="shared" si="71"/>
        <v>4</v>
      </c>
      <c r="H742" s="3">
        <f t="shared" si="72"/>
        <v>3</v>
      </c>
    </row>
    <row r="743" spans="1:8" x14ac:dyDescent="0.2">
      <c r="A743" s="6">
        <v>693</v>
      </c>
      <c r="B743" s="6">
        <f t="shared" si="68"/>
        <v>22.783561643835615</v>
      </c>
      <c r="C743" s="3">
        <f>IF($E$2="Male",VLOOKUP(ROUNDDOWN(B743,0),'Boys WHO lb'!A:M,$I$6,FALSE),IF($E$2="Female",VLOOKUP(ROUNDDOWN(B743,0),'Girls WHO lb'!A:M,$I$6,FALSE),0))</f>
        <v>24.471311102535001</v>
      </c>
      <c r="D743" s="3">
        <f>IF($E$2="Male",VLOOKUP(ROUNDUP(B743,0),'Boys WHO lb'!A:M,$I$6,FALSE),IF($E$2="Female",VLOOKUP(ROUNDUP(B743,0),'Girls WHO lb'!A:M,$I$6,FALSE),0))</f>
        <v>24.912235626905002</v>
      </c>
      <c r="E743" s="3">
        <f t="shared" si="69"/>
        <v>24.816802647657795</v>
      </c>
      <c r="F743" s="3">
        <f t="shared" si="70"/>
        <v>7</v>
      </c>
      <c r="G743" s="2">
        <f t="shared" si="71"/>
        <v>4</v>
      </c>
      <c r="H743" s="3">
        <f t="shared" si="72"/>
        <v>3</v>
      </c>
    </row>
    <row r="744" spans="1:8" x14ac:dyDescent="0.2">
      <c r="A744" s="6">
        <v>694</v>
      </c>
      <c r="B744" s="6">
        <f t="shared" si="68"/>
        <v>22.816438356164383</v>
      </c>
      <c r="C744" s="3">
        <f>IF($E$2="Male",VLOOKUP(ROUNDDOWN(B744,0),'Boys WHO lb'!A:M,$I$6,FALSE),IF($E$2="Female",VLOOKUP(ROUNDDOWN(B744,0),'Girls WHO lb'!A:M,$I$6,FALSE),0))</f>
        <v>24.471311102535001</v>
      </c>
      <c r="D744" s="3">
        <f>IF($E$2="Male",VLOOKUP(ROUNDUP(B744,0),'Boys WHO lb'!A:M,$I$6,FALSE),IF($E$2="Female",VLOOKUP(ROUNDUP(B744,0),'Girls WHO lb'!A:M,$I$6,FALSE),0))</f>
        <v>24.912235626905002</v>
      </c>
      <c r="E744" s="3">
        <f t="shared" si="69"/>
        <v>24.831298796404205</v>
      </c>
      <c r="F744" s="3">
        <f t="shared" si="70"/>
        <v>7</v>
      </c>
      <c r="G744" s="2">
        <f t="shared" si="71"/>
        <v>4</v>
      </c>
      <c r="H744" s="3">
        <f t="shared" si="72"/>
        <v>3</v>
      </c>
    </row>
    <row r="745" spans="1:8" x14ac:dyDescent="0.2">
      <c r="A745" s="6">
        <v>695</v>
      </c>
      <c r="B745" s="6">
        <f t="shared" si="68"/>
        <v>22.849315068493151</v>
      </c>
      <c r="C745" s="3">
        <f>IF($E$2="Male",VLOOKUP(ROUNDDOWN(B745,0),'Boys WHO lb'!A:M,$I$6,FALSE),IF($E$2="Female",VLOOKUP(ROUNDDOWN(B745,0),'Girls WHO lb'!A:M,$I$6,FALSE),0))</f>
        <v>24.471311102535001</v>
      </c>
      <c r="D745" s="3">
        <f>IF($E$2="Male",VLOOKUP(ROUNDUP(B745,0),'Boys WHO lb'!A:M,$I$6,FALSE),IF($E$2="Female",VLOOKUP(ROUNDUP(B745,0),'Girls WHO lb'!A:M,$I$6,FALSE),0))</f>
        <v>24.912235626905002</v>
      </c>
      <c r="E745" s="3">
        <f t="shared" si="69"/>
        <v>24.845794945150619</v>
      </c>
      <c r="F745" s="3">
        <f t="shared" si="70"/>
        <v>7</v>
      </c>
      <c r="G745" s="2">
        <f t="shared" si="71"/>
        <v>4</v>
      </c>
      <c r="H745" s="3">
        <f t="shared" si="72"/>
        <v>3</v>
      </c>
    </row>
    <row r="746" spans="1:8" x14ac:dyDescent="0.2">
      <c r="A746" s="6">
        <v>696</v>
      </c>
      <c r="B746" s="6">
        <f t="shared" si="68"/>
        <v>22.882191780821916</v>
      </c>
      <c r="C746" s="3">
        <f>IF($E$2="Male",VLOOKUP(ROUNDDOWN(B746,0),'Boys WHO lb'!A:M,$I$6,FALSE),IF($E$2="Female",VLOOKUP(ROUNDDOWN(B746,0),'Girls WHO lb'!A:M,$I$6,FALSE),0))</f>
        <v>24.471311102535001</v>
      </c>
      <c r="D746" s="3">
        <f>IF($E$2="Male",VLOOKUP(ROUNDUP(B746,0),'Boys WHO lb'!A:M,$I$6,FALSE),IF($E$2="Female",VLOOKUP(ROUNDUP(B746,0),'Girls WHO lb'!A:M,$I$6,FALSE),0))</f>
        <v>24.912235626905002</v>
      </c>
      <c r="E746" s="3">
        <f t="shared" si="69"/>
        <v>24.860291093897029</v>
      </c>
      <c r="F746" s="3">
        <f t="shared" si="70"/>
        <v>7</v>
      </c>
      <c r="G746" s="2">
        <f t="shared" si="71"/>
        <v>4</v>
      </c>
      <c r="H746" s="3">
        <f t="shared" si="72"/>
        <v>3</v>
      </c>
    </row>
    <row r="747" spans="1:8" x14ac:dyDescent="0.2">
      <c r="A747" s="6">
        <v>697</v>
      </c>
      <c r="B747" s="6">
        <f t="shared" si="68"/>
        <v>22.915068493150685</v>
      </c>
      <c r="C747" s="3">
        <f>IF($E$2="Male",VLOOKUP(ROUNDDOWN(B747,0),'Boys WHO lb'!A:M,$I$6,FALSE),IF($E$2="Female",VLOOKUP(ROUNDDOWN(B747,0),'Girls WHO lb'!A:M,$I$6,FALSE),0))</f>
        <v>24.471311102535001</v>
      </c>
      <c r="D747" s="3">
        <f>IF($E$2="Male",VLOOKUP(ROUNDUP(B747,0),'Boys WHO lb'!A:M,$I$6,FALSE),IF($E$2="Female",VLOOKUP(ROUNDUP(B747,0),'Girls WHO lb'!A:M,$I$6,FALSE),0))</f>
        <v>24.912235626905002</v>
      </c>
      <c r="E747" s="3">
        <f t="shared" si="69"/>
        <v>24.874787242643439</v>
      </c>
      <c r="F747" s="3">
        <f t="shared" si="70"/>
        <v>7</v>
      </c>
      <c r="G747" s="2">
        <f t="shared" si="71"/>
        <v>4</v>
      </c>
      <c r="H747" s="3">
        <f t="shared" si="72"/>
        <v>3</v>
      </c>
    </row>
    <row r="748" spans="1:8" x14ac:dyDescent="0.2">
      <c r="A748" s="6">
        <v>698</v>
      </c>
      <c r="B748" s="6">
        <f t="shared" si="68"/>
        <v>22.947945205479453</v>
      </c>
      <c r="C748" s="3">
        <f>IF($E$2="Male",VLOOKUP(ROUNDDOWN(B748,0),'Boys WHO lb'!A:M,$I$6,FALSE),IF($E$2="Female",VLOOKUP(ROUNDDOWN(B748,0),'Girls WHO lb'!A:M,$I$6,FALSE),0))</f>
        <v>24.471311102535001</v>
      </c>
      <c r="D748" s="3">
        <f>IF($E$2="Male",VLOOKUP(ROUNDUP(B748,0),'Boys WHO lb'!A:M,$I$6,FALSE),IF($E$2="Female",VLOOKUP(ROUNDUP(B748,0),'Girls WHO lb'!A:M,$I$6,FALSE),0))</f>
        <v>24.912235626905002</v>
      </c>
      <c r="E748" s="3">
        <f t="shared" si="69"/>
        <v>24.889283391389853</v>
      </c>
      <c r="F748" s="3">
        <f t="shared" si="70"/>
        <v>7</v>
      </c>
      <c r="G748" s="2">
        <f t="shared" si="71"/>
        <v>4</v>
      </c>
      <c r="H748" s="3">
        <f t="shared" si="72"/>
        <v>3</v>
      </c>
    </row>
    <row r="749" spans="1:8" x14ac:dyDescent="0.2">
      <c r="A749" s="6">
        <v>699</v>
      </c>
      <c r="B749" s="6">
        <f t="shared" si="68"/>
        <v>22.980821917808218</v>
      </c>
      <c r="C749" s="3">
        <f>IF($E$2="Male",VLOOKUP(ROUNDDOWN(B749,0),'Boys WHO lb'!A:M,$I$6,FALSE),IF($E$2="Female",VLOOKUP(ROUNDDOWN(B749,0),'Girls WHO lb'!A:M,$I$6,FALSE),0))</f>
        <v>24.471311102535001</v>
      </c>
      <c r="D749" s="3">
        <f>IF($E$2="Male",VLOOKUP(ROUNDUP(B749,0),'Boys WHO lb'!A:M,$I$6,FALSE),IF($E$2="Female",VLOOKUP(ROUNDUP(B749,0),'Girls WHO lb'!A:M,$I$6,FALSE),0))</f>
        <v>24.912235626905002</v>
      </c>
      <c r="E749" s="3">
        <f t="shared" si="69"/>
        <v>24.903779540136263</v>
      </c>
      <c r="F749" s="3">
        <f t="shared" si="70"/>
        <v>7</v>
      </c>
      <c r="G749" s="2">
        <f t="shared" si="71"/>
        <v>4</v>
      </c>
      <c r="H749" s="3">
        <f t="shared" si="72"/>
        <v>3</v>
      </c>
    </row>
    <row r="750" spans="1:8" x14ac:dyDescent="0.2">
      <c r="A750" s="6">
        <v>700</v>
      </c>
      <c r="B750" s="6">
        <f t="shared" si="68"/>
        <v>23.013698630136986</v>
      </c>
      <c r="C750" s="3">
        <f>IF($E$2="Male",VLOOKUP(ROUNDDOWN(B750,0),'Boys WHO lb'!A:M,$I$6,FALSE),IF($E$2="Female",VLOOKUP(ROUNDDOWN(B750,0),'Girls WHO lb'!A:M,$I$6,FALSE),0))</f>
        <v>24.912235626905002</v>
      </c>
      <c r="D750" s="3">
        <f>IF($E$2="Male",VLOOKUP(ROUNDUP(B750,0),'Boys WHO lb'!A:M,$I$6,FALSE),IF($E$2="Female",VLOOKUP(ROUNDUP(B750,0),'Girls WHO lb'!A:M,$I$6,FALSE),0))</f>
        <v>25.353160151274999</v>
      </c>
      <c r="E750" s="3">
        <f t="shared" si="69"/>
        <v>24.918275688882673</v>
      </c>
      <c r="F750" s="3">
        <f t="shared" si="70"/>
        <v>7</v>
      </c>
      <c r="G750" s="2">
        <f t="shared" si="71"/>
        <v>4</v>
      </c>
      <c r="H750" s="3">
        <f t="shared" si="72"/>
        <v>3</v>
      </c>
    </row>
    <row r="751" spans="1:8" x14ac:dyDescent="0.2">
      <c r="A751" s="6">
        <v>701</v>
      </c>
      <c r="B751" s="6">
        <f t="shared" si="68"/>
        <v>23.046575342465754</v>
      </c>
      <c r="C751" s="3">
        <f>IF($E$2="Male",VLOOKUP(ROUNDDOWN(B751,0),'Boys WHO lb'!A:M,$I$6,FALSE),IF($E$2="Female",VLOOKUP(ROUNDDOWN(B751,0),'Girls WHO lb'!A:M,$I$6,FALSE),0))</f>
        <v>24.912235626905002</v>
      </c>
      <c r="D751" s="3">
        <f>IF($E$2="Male",VLOOKUP(ROUNDUP(B751,0),'Boys WHO lb'!A:M,$I$6,FALSE),IF($E$2="Female",VLOOKUP(ROUNDUP(B751,0),'Girls WHO lb'!A:M,$I$6,FALSE),0))</f>
        <v>25.353160151274999</v>
      </c>
      <c r="E751" s="3">
        <f t="shared" si="69"/>
        <v>24.932771837629083</v>
      </c>
      <c r="F751" s="3">
        <f t="shared" si="70"/>
        <v>7</v>
      </c>
      <c r="G751" s="2">
        <f t="shared" si="71"/>
        <v>4</v>
      </c>
      <c r="H751" s="3">
        <f t="shared" si="72"/>
        <v>3</v>
      </c>
    </row>
    <row r="752" spans="1:8" x14ac:dyDescent="0.2">
      <c r="A752" s="6">
        <v>702</v>
      </c>
      <c r="B752" s="6">
        <f t="shared" si="68"/>
        <v>23.079452054794519</v>
      </c>
      <c r="C752" s="3">
        <f>IF($E$2="Male",VLOOKUP(ROUNDDOWN(B752,0),'Boys WHO lb'!A:M,$I$6,FALSE),IF($E$2="Female",VLOOKUP(ROUNDDOWN(B752,0),'Girls WHO lb'!A:M,$I$6,FALSE),0))</f>
        <v>24.912235626905002</v>
      </c>
      <c r="D752" s="3">
        <f>IF($E$2="Male",VLOOKUP(ROUNDUP(B752,0),'Boys WHO lb'!A:M,$I$6,FALSE),IF($E$2="Female",VLOOKUP(ROUNDUP(B752,0),'Girls WHO lb'!A:M,$I$6,FALSE),0))</f>
        <v>25.353160151274999</v>
      </c>
      <c r="E752" s="3">
        <f t="shared" si="69"/>
        <v>24.947267986375493</v>
      </c>
      <c r="F752" s="3">
        <f t="shared" si="70"/>
        <v>7</v>
      </c>
      <c r="G752" s="2">
        <f t="shared" si="71"/>
        <v>4</v>
      </c>
      <c r="H752" s="3">
        <f t="shared" si="72"/>
        <v>3</v>
      </c>
    </row>
    <row r="753" spans="1:8" x14ac:dyDescent="0.2">
      <c r="A753" s="6">
        <v>703</v>
      </c>
      <c r="B753" s="6">
        <f t="shared" si="68"/>
        <v>23.112328767123287</v>
      </c>
      <c r="C753" s="3">
        <f>IF($E$2="Male",VLOOKUP(ROUNDDOWN(B753,0),'Boys WHO lb'!A:M,$I$6,FALSE),IF($E$2="Female",VLOOKUP(ROUNDDOWN(B753,0),'Girls WHO lb'!A:M,$I$6,FALSE),0))</f>
        <v>24.912235626905002</v>
      </c>
      <c r="D753" s="3">
        <f>IF($E$2="Male",VLOOKUP(ROUNDUP(B753,0),'Boys WHO lb'!A:M,$I$6,FALSE),IF($E$2="Female",VLOOKUP(ROUNDUP(B753,0),'Girls WHO lb'!A:M,$I$6,FALSE),0))</f>
        <v>25.353160151274999</v>
      </c>
      <c r="E753" s="3">
        <f t="shared" si="69"/>
        <v>24.961764135121904</v>
      </c>
      <c r="F753" s="3">
        <f t="shared" si="70"/>
        <v>7</v>
      </c>
      <c r="G753" s="2">
        <f t="shared" si="71"/>
        <v>4</v>
      </c>
      <c r="H753" s="3">
        <f t="shared" si="72"/>
        <v>3</v>
      </c>
    </row>
    <row r="754" spans="1:8" x14ac:dyDescent="0.2">
      <c r="A754" s="6">
        <v>704</v>
      </c>
      <c r="B754" s="6">
        <f t="shared" ref="B754:B817" si="73">A754/$I$3</f>
        <v>23.145205479452056</v>
      </c>
      <c r="C754" s="3">
        <f>IF($E$2="Male",VLOOKUP(ROUNDDOWN(B754,0),'Boys WHO lb'!A:M,$I$6,FALSE),IF($E$2="Female",VLOOKUP(ROUNDDOWN(B754,0),'Girls WHO lb'!A:M,$I$6,FALSE),0))</f>
        <v>24.912235626905002</v>
      </c>
      <c r="D754" s="3">
        <f>IF($E$2="Male",VLOOKUP(ROUNDUP(B754,0),'Boys WHO lb'!A:M,$I$6,FALSE),IF($E$2="Female",VLOOKUP(ROUNDUP(B754,0),'Girls WHO lb'!A:M,$I$6,FALSE),0))</f>
        <v>25.353160151274999</v>
      </c>
      <c r="E754" s="3">
        <f t="shared" ref="E754:E817" si="74">C754+(MOD(B754,1)*(D754-C754))</f>
        <v>24.976260283868317</v>
      </c>
      <c r="F754" s="3">
        <f t="shared" ref="F754:F817" si="75">IF(B754&lt;=1,12,IF(B754&lt;=3,10,IF(B754&lt;=12,8,IF(B754&lt;=36,7))))</f>
        <v>7</v>
      </c>
      <c r="G754" s="2">
        <f t="shared" si="71"/>
        <v>4</v>
      </c>
      <c r="H754" s="3">
        <f t="shared" si="72"/>
        <v>3</v>
      </c>
    </row>
    <row r="755" spans="1:8" x14ac:dyDescent="0.2">
      <c r="A755" s="6">
        <v>705</v>
      </c>
      <c r="B755" s="6">
        <f t="shared" si="73"/>
        <v>23.17808219178082</v>
      </c>
      <c r="C755" s="3">
        <f>IF($E$2="Male",VLOOKUP(ROUNDDOWN(B755,0),'Boys WHO lb'!A:M,$I$6,FALSE),IF($E$2="Female",VLOOKUP(ROUNDDOWN(B755,0),'Girls WHO lb'!A:M,$I$6,FALSE),0))</f>
        <v>24.912235626905002</v>
      </c>
      <c r="D755" s="3">
        <f>IF($E$2="Male",VLOOKUP(ROUNDUP(B755,0),'Boys WHO lb'!A:M,$I$6,FALSE),IF($E$2="Female",VLOOKUP(ROUNDUP(B755,0),'Girls WHO lb'!A:M,$I$6,FALSE),0))</f>
        <v>25.353160151274999</v>
      </c>
      <c r="E755" s="3">
        <f t="shared" si="74"/>
        <v>24.990756432614727</v>
      </c>
      <c r="F755" s="3">
        <f t="shared" si="75"/>
        <v>7</v>
      </c>
      <c r="G755" s="2">
        <f t="shared" ref="G755:G818" si="76">IF(E755&lt;=8,0,IF(E755&lt;=12,1,IF(E755&lt;=16,2,IF(E755&lt;=22,3,IF(E755&lt;=27,4,IF(E755&lt;=35,5,IF(E755&lt;=50,6,"")))))))</f>
        <v>4</v>
      </c>
      <c r="H755" s="3">
        <f t="shared" ref="H755:H818" si="77">IF(E755&lt;=10,0,IF(E755&lt;=15,1,IF(E755&lt;=18,2,IF(E755&lt;=28,3,IF(E755&lt;=37,4,IF(E755&lt;=50,6,""))))))</f>
        <v>3</v>
      </c>
    </row>
    <row r="756" spans="1:8" x14ac:dyDescent="0.2">
      <c r="A756" s="6">
        <v>706</v>
      </c>
      <c r="B756" s="6">
        <f t="shared" si="73"/>
        <v>23.210958904109589</v>
      </c>
      <c r="C756" s="3">
        <f>IF($E$2="Male",VLOOKUP(ROUNDDOWN(B756,0),'Boys WHO lb'!A:M,$I$6,FALSE),IF($E$2="Female",VLOOKUP(ROUNDDOWN(B756,0),'Girls WHO lb'!A:M,$I$6,FALSE),0))</f>
        <v>24.912235626905002</v>
      </c>
      <c r="D756" s="3">
        <f>IF($E$2="Male",VLOOKUP(ROUNDUP(B756,0),'Boys WHO lb'!A:M,$I$6,FALSE),IF($E$2="Female",VLOOKUP(ROUNDUP(B756,0),'Girls WHO lb'!A:M,$I$6,FALSE),0))</f>
        <v>25.353160151274999</v>
      </c>
      <c r="E756" s="3">
        <f t="shared" si="74"/>
        <v>25.005252581361137</v>
      </c>
      <c r="F756" s="3">
        <f t="shared" si="75"/>
        <v>7</v>
      </c>
      <c r="G756" s="2">
        <f t="shared" si="76"/>
        <v>4</v>
      </c>
      <c r="H756" s="3">
        <f t="shared" si="77"/>
        <v>3</v>
      </c>
    </row>
    <row r="757" spans="1:8" x14ac:dyDescent="0.2">
      <c r="A757" s="6">
        <v>707</v>
      </c>
      <c r="B757" s="6">
        <f t="shared" si="73"/>
        <v>23.243835616438353</v>
      </c>
      <c r="C757" s="3">
        <f>IF($E$2="Male",VLOOKUP(ROUNDDOWN(B757,0),'Boys WHO lb'!A:M,$I$6,FALSE),IF($E$2="Female",VLOOKUP(ROUNDDOWN(B757,0),'Girls WHO lb'!A:M,$I$6,FALSE),0))</f>
        <v>24.912235626905002</v>
      </c>
      <c r="D757" s="3">
        <f>IF($E$2="Male",VLOOKUP(ROUNDUP(B757,0),'Boys WHO lb'!A:M,$I$6,FALSE),IF($E$2="Female",VLOOKUP(ROUNDUP(B757,0),'Girls WHO lb'!A:M,$I$6,FALSE),0))</f>
        <v>25.353160151274999</v>
      </c>
      <c r="E757" s="3">
        <f t="shared" si="74"/>
        <v>25.019748730107548</v>
      </c>
      <c r="F757" s="3">
        <f t="shared" si="75"/>
        <v>7</v>
      </c>
      <c r="G757" s="2">
        <f t="shared" si="76"/>
        <v>4</v>
      </c>
      <c r="H757" s="3">
        <f t="shared" si="77"/>
        <v>3</v>
      </c>
    </row>
    <row r="758" spans="1:8" x14ac:dyDescent="0.2">
      <c r="A758" s="6">
        <v>708</v>
      </c>
      <c r="B758" s="6">
        <f t="shared" si="73"/>
        <v>23.276712328767122</v>
      </c>
      <c r="C758" s="3">
        <f>IF($E$2="Male",VLOOKUP(ROUNDDOWN(B758,0),'Boys WHO lb'!A:M,$I$6,FALSE),IF($E$2="Female",VLOOKUP(ROUNDDOWN(B758,0),'Girls WHO lb'!A:M,$I$6,FALSE),0))</f>
        <v>24.912235626905002</v>
      </c>
      <c r="D758" s="3">
        <f>IF($E$2="Male",VLOOKUP(ROUNDUP(B758,0),'Boys WHO lb'!A:M,$I$6,FALSE),IF($E$2="Female",VLOOKUP(ROUNDUP(B758,0),'Girls WHO lb'!A:M,$I$6,FALSE),0))</f>
        <v>25.353160151274999</v>
      </c>
      <c r="E758" s="3">
        <f t="shared" si="74"/>
        <v>25.034244878853958</v>
      </c>
      <c r="F758" s="3">
        <f t="shared" si="75"/>
        <v>7</v>
      </c>
      <c r="G758" s="2">
        <f t="shared" si="76"/>
        <v>4</v>
      </c>
      <c r="H758" s="3">
        <f t="shared" si="77"/>
        <v>3</v>
      </c>
    </row>
    <row r="759" spans="1:8" x14ac:dyDescent="0.2">
      <c r="A759" s="6">
        <v>709</v>
      </c>
      <c r="B759" s="6">
        <f t="shared" si="73"/>
        <v>23.30958904109589</v>
      </c>
      <c r="C759" s="3">
        <f>IF($E$2="Male",VLOOKUP(ROUNDDOWN(B759,0),'Boys WHO lb'!A:M,$I$6,FALSE),IF($E$2="Female",VLOOKUP(ROUNDDOWN(B759,0),'Girls WHO lb'!A:M,$I$6,FALSE),0))</f>
        <v>24.912235626905002</v>
      </c>
      <c r="D759" s="3">
        <f>IF($E$2="Male",VLOOKUP(ROUNDUP(B759,0),'Boys WHO lb'!A:M,$I$6,FALSE),IF($E$2="Female",VLOOKUP(ROUNDUP(B759,0),'Girls WHO lb'!A:M,$I$6,FALSE),0))</f>
        <v>25.353160151274999</v>
      </c>
      <c r="E759" s="3">
        <f t="shared" si="74"/>
        <v>25.048741027600371</v>
      </c>
      <c r="F759" s="3">
        <f t="shared" si="75"/>
        <v>7</v>
      </c>
      <c r="G759" s="2">
        <f t="shared" si="76"/>
        <v>4</v>
      </c>
      <c r="H759" s="3">
        <f t="shared" si="77"/>
        <v>3</v>
      </c>
    </row>
    <row r="760" spans="1:8" x14ac:dyDescent="0.2">
      <c r="A760" s="6">
        <v>710</v>
      </c>
      <c r="B760" s="6">
        <f t="shared" si="73"/>
        <v>23.342465753424655</v>
      </c>
      <c r="C760" s="3">
        <f>IF($E$2="Male",VLOOKUP(ROUNDDOWN(B760,0),'Boys WHO lb'!A:M,$I$6,FALSE),IF($E$2="Female",VLOOKUP(ROUNDDOWN(B760,0),'Girls WHO lb'!A:M,$I$6,FALSE),0))</f>
        <v>24.912235626905002</v>
      </c>
      <c r="D760" s="3">
        <f>IF($E$2="Male",VLOOKUP(ROUNDUP(B760,0),'Boys WHO lb'!A:M,$I$6,FALSE),IF($E$2="Female",VLOOKUP(ROUNDUP(B760,0),'Girls WHO lb'!A:M,$I$6,FALSE),0))</f>
        <v>25.353160151274999</v>
      </c>
      <c r="E760" s="3">
        <f t="shared" si="74"/>
        <v>25.063237176346782</v>
      </c>
      <c r="F760" s="3">
        <f t="shared" si="75"/>
        <v>7</v>
      </c>
      <c r="G760" s="2">
        <f t="shared" si="76"/>
        <v>4</v>
      </c>
      <c r="H760" s="3">
        <f t="shared" si="77"/>
        <v>3</v>
      </c>
    </row>
    <row r="761" spans="1:8" x14ac:dyDescent="0.2">
      <c r="A761" s="6">
        <v>711</v>
      </c>
      <c r="B761" s="6">
        <f t="shared" si="73"/>
        <v>23.375342465753423</v>
      </c>
      <c r="C761" s="3">
        <f>IF($E$2="Male",VLOOKUP(ROUNDDOWN(B761,0),'Boys WHO lb'!A:M,$I$6,FALSE),IF($E$2="Female",VLOOKUP(ROUNDDOWN(B761,0),'Girls WHO lb'!A:M,$I$6,FALSE),0))</f>
        <v>24.912235626905002</v>
      </c>
      <c r="D761" s="3">
        <f>IF($E$2="Male",VLOOKUP(ROUNDUP(B761,0),'Boys WHO lb'!A:M,$I$6,FALSE),IF($E$2="Female",VLOOKUP(ROUNDUP(B761,0),'Girls WHO lb'!A:M,$I$6,FALSE),0))</f>
        <v>25.353160151274999</v>
      </c>
      <c r="E761" s="3">
        <f t="shared" si="74"/>
        <v>25.077733325093192</v>
      </c>
      <c r="F761" s="3">
        <f t="shared" si="75"/>
        <v>7</v>
      </c>
      <c r="G761" s="2">
        <f t="shared" si="76"/>
        <v>4</v>
      </c>
      <c r="H761" s="3">
        <f t="shared" si="77"/>
        <v>3</v>
      </c>
    </row>
    <row r="762" spans="1:8" x14ac:dyDescent="0.2">
      <c r="A762" s="6">
        <v>712</v>
      </c>
      <c r="B762" s="6">
        <f t="shared" si="73"/>
        <v>23.408219178082192</v>
      </c>
      <c r="C762" s="3">
        <f>IF($E$2="Male",VLOOKUP(ROUNDDOWN(B762,0),'Boys WHO lb'!A:M,$I$6,FALSE),IF($E$2="Female",VLOOKUP(ROUNDDOWN(B762,0),'Girls WHO lb'!A:M,$I$6,FALSE),0))</f>
        <v>24.912235626905002</v>
      </c>
      <c r="D762" s="3">
        <f>IF($E$2="Male",VLOOKUP(ROUNDUP(B762,0),'Boys WHO lb'!A:M,$I$6,FALSE),IF($E$2="Female",VLOOKUP(ROUNDUP(B762,0),'Girls WHO lb'!A:M,$I$6,FALSE),0))</f>
        <v>25.353160151274999</v>
      </c>
      <c r="E762" s="3">
        <f t="shared" si="74"/>
        <v>25.092229473839602</v>
      </c>
      <c r="F762" s="3">
        <f t="shared" si="75"/>
        <v>7</v>
      </c>
      <c r="G762" s="2">
        <f t="shared" si="76"/>
        <v>4</v>
      </c>
      <c r="H762" s="3">
        <f t="shared" si="77"/>
        <v>3</v>
      </c>
    </row>
    <row r="763" spans="1:8" x14ac:dyDescent="0.2">
      <c r="A763" s="6">
        <v>713</v>
      </c>
      <c r="B763" s="6">
        <f t="shared" si="73"/>
        <v>23.441095890410956</v>
      </c>
      <c r="C763" s="3">
        <f>IF($E$2="Male",VLOOKUP(ROUNDDOWN(B763,0),'Boys WHO lb'!A:M,$I$6,FALSE),IF($E$2="Female",VLOOKUP(ROUNDDOWN(B763,0),'Girls WHO lb'!A:M,$I$6,FALSE),0))</f>
        <v>24.912235626905002</v>
      </c>
      <c r="D763" s="3">
        <f>IF($E$2="Male",VLOOKUP(ROUNDUP(B763,0),'Boys WHO lb'!A:M,$I$6,FALSE),IF($E$2="Female",VLOOKUP(ROUNDUP(B763,0),'Girls WHO lb'!A:M,$I$6,FALSE),0))</f>
        <v>25.353160151274999</v>
      </c>
      <c r="E763" s="3">
        <f t="shared" si="74"/>
        <v>25.106725622586012</v>
      </c>
      <c r="F763" s="3">
        <f t="shared" si="75"/>
        <v>7</v>
      </c>
      <c r="G763" s="2">
        <f t="shared" si="76"/>
        <v>4</v>
      </c>
      <c r="H763" s="3">
        <f t="shared" si="77"/>
        <v>3</v>
      </c>
    </row>
    <row r="764" spans="1:8" x14ac:dyDescent="0.2">
      <c r="A764" s="6">
        <v>714</v>
      </c>
      <c r="B764" s="6">
        <f t="shared" si="73"/>
        <v>23.473972602739725</v>
      </c>
      <c r="C764" s="3">
        <f>IF($E$2="Male",VLOOKUP(ROUNDDOWN(B764,0),'Boys WHO lb'!A:M,$I$6,FALSE),IF($E$2="Female",VLOOKUP(ROUNDDOWN(B764,0),'Girls WHO lb'!A:M,$I$6,FALSE),0))</f>
        <v>24.912235626905002</v>
      </c>
      <c r="D764" s="3">
        <f>IF($E$2="Male",VLOOKUP(ROUNDUP(B764,0),'Boys WHO lb'!A:M,$I$6,FALSE),IF($E$2="Female",VLOOKUP(ROUNDUP(B764,0),'Girls WHO lb'!A:M,$I$6,FALSE),0))</f>
        <v>25.353160151274999</v>
      </c>
      <c r="E764" s="3">
        <f t="shared" si="74"/>
        <v>25.121221771332426</v>
      </c>
      <c r="F764" s="3">
        <f t="shared" si="75"/>
        <v>7</v>
      </c>
      <c r="G764" s="2">
        <f t="shared" si="76"/>
        <v>4</v>
      </c>
      <c r="H764" s="3">
        <f t="shared" si="77"/>
        <v>3</v>
      </c>
    </row>
    <row r="765" spans="1:8" x14ac:dyDescent="0.2">
      <c r="A765" s="6">
        <v>715</v>
      </c>
      <c r="B765" s="6">
        <f t="shared" si="73"/>
        <v>23.506849315068493</v>
      </c>
      <c r="C765" s="3">
        <f>IF($E$2="Male",VLOOKUP(ROUNDDOWN(B765,0),'Boys WHO lb'!A:M,$I$6,FALSE),IF($E$2="Female",VLOOKUP(ROUNDDOWN(B765,0),'Girls WHO lb'!A:M,$I$6,FALSE),0))</f>
        <v>24.912235626905002</v>
      </c>
      <c r="D765" s="3">
        <f>IF($E$2="Male",VLOOKUP(ROUNDUP(B765,0),'Boys WHO lb'!A:M,$I$6,FALSE),IF($E$2="Female",VLOOKUP(ROUNDUP(B765,0),'Girls WHO lb'!A:M,$I$6,FALSE),0))</f>
        <v>25.353160151274999</v>
      </c>
      <c r="E765" s="3">
        <f t="shared" si="74"/>
        <v>25.135717920078836</v>
      </c>
      <c r="F765" s="3">
        <f t="shared" si="75"/>
        <v>7</v>
      </c>
      <c r="G765" s="2">
        <f t="shared" si="76"/>
        <v>4</v>
      </c>
      <c r="H765" s="3">
        <f t="shared" si="77"/>
        <v>3</v>
      </c>
    </row>
    <row r="766" spans="1:8" x14ac:dyDescent="0.2">
      <c r="A766" s="6">
        <v>716</v>
      </c>
      <c r="B766" s="6">
        <f t="shared" si="73"/>
        <v>23.539726027397258</v>
      </c>
      <c r="C766" s="3">
        <f>IF($E$2="Male",VLOOKUP(ROUNDDOWN(B766,0),'Boys WHO lb'!A:M,$I$6,FALSE),IF($E$2="Female",VLOOKUP(ROUNDDOWN(B766,0),'Girls WHO lb'!A:M,$I$6,FALSE),0))</f>
        <v>24.912235626905002</v>
      </c>
      <c r="D766" s="3">
        <f>IF($E$2="Male",VLOOKUP(ROUNDUP(B766,0),'Boys WHO lb'!A:M,$I$6,FALSE),IF($E$2="Female",VLOOKUP(ROUNDUP(B766,0),'Girls WHO lb'!A:M,$I$6,FALSE),0))</f>
        <v>25.353160151274999</v>
      </c>
      <c r="E766" s="3">
        <f t="shared" si="74"/>
        <v>25.150214068825246</v>
      </c>
      <c r="F766" s="3">
        <f t="shared" si="75"/>
        <v>7</v>
      </c>
      <c r="G766" s="2">
        <f t="shared" si="76"/>
        <v>4</v>
      </c>
      <c r="H766" s="3">
        <f t="shared" si="77"/>
        <v>3</v>
      </c>
    </row>
    <row r="767" spans="1:8" x14ac:dyDescent="0.2">
      <c r="A767" s="6">
        <v>717</v>
      </c>
      <c r="B767" s="6">
        <f t="shared" si="73"/>
        <v>23.572602739726026</v>
      </c>
      <c r="C767" s="3">
        <f>IF($E$2="Male",VLOOKUP(ROUNDDOWN(B767,0),'Boys WHO lb'!A:M,$I$6,FALSE),IF($E$2="Female",VLOOKUP(ROUNDDOWN(B767,0),'Girls WHO lb'!A:M,$I$6,FALSE),0))</f>
        <v>24.912235626905002</v>
      </c>
      <c r="D767" s="3">
        <f>IF($E$2="Male",VLOOKUP(ROUNDUP(B767,0),'Boys WHO lb'!A:M,$I$6,FALSE),IF($E$2="Female",VLOOKUP(ROUNDUP(B767,0),'Girls WHO lb'!A:M,$I$6,FALSE),0))</f>
        <v>25.353160151274999</v>
      </c>
      <c r="E767" s="3">
        <f t="shared" si="74"/>
        <v>25.164710217571656</v>
      </c>
      <c r="F767" s="3">
        <f t="shared" si="75"/>
        <v>7</v>
      </c>
      <c r="G767" s="2">
        <f t="shared" si="76"/>
        <v>4</v>
      </c>
      <c r="H767" s="3">
        <f t="shared" si="77"/>
        <v>3</v>
      </c>
    </row>
    <row r="768" spans="1:8" x14ac:dyDescent="0.2">
      <c r="A768" s="6">
        <v>718</v>
      </c>
      <c r="B768" s="6">
        <f t="shared" si="73"/>
        <v>23.605479452054794</v>
      </c>
      <c r="C768" s="3">
        <f>IF($E$2="Male",VLOOKUP(ROUNDDOWN(B768,0),'Boys WHO lb'!A:M,$I$6,FALSE),IF($E$2="Female",VLOOKUP(ROUNDDOWN(B768,0),'Girls WHO lb'!A:M,$I$6,FALSE),0))</f>
        <v>24.912235626905002</v>
      </c>
      <c r="D768" s="3">
        <f>IF($E$2="Male",VLOOKUP(ROUNDUP(B768,0),'Boys WHO lb'!A:M,$I$6,FALSE),IF($E$2="Female",VLOOKUP(ROUNDUP(B768,0),'Girls WHO lb'!A:M,$I$6,FALSE),0))</f>
        <v>25.353160151274999</v>
      </c>
      <c r="E768" s="3">
        <f t="shared" si="74"/>
        <v>25.17920636631807</v>
      </c>
      <c r="F768" s="3">
        <f t="shared" si="75"/>
        <v>7</v>
      </c>
      <c r="G768" s="2">
        <f t="shared" si="76"/>
        <v>4</v>
      </c>
      <c r="H768" s="3">
        <f t="shared" si="77"/>
        <v>3</v>
      </c>
    </row>
    <row r="769" spans="1:8" x14ac:dyDescent="0.2">
      <c r="A769" s="6">
        <v>719</v>
      </c>
      <c r="B769" s="6">
        <f t="shared" si="73"/>
        <v>23.638356164383559</v>
      </c>
      <c r="C769" s="3">
        <f>IF($E$2="Male",VLOOKUP(ROUNDDOWN(B769,0),'Boys WHO lb'!A:M,$I$6,FALSE),IF($E$2="Female",VLOOKUP(ROUNDDOWN(B769,0),'Girls WHO lb'!A:M,$I$6,FALSE),0))</f>
        <v>24.912235626905002</v>
      </c>
      <c r="D769" s="3">
        <f>IF($E$2="Male",VLOOKUP(ROUNDUP(B769,0),'Boys WHO lb'!A:M,$I$6,FALSE),IF($E$2="Female",VLOOKUP(ROUNDUP(B769,0),'Girls WHO lb'!A:M,$I$6,FALSE),0))</f>
        <v>25.353160151274999</v>
      </c>
      <c r="E769" s="3">
        <f t="shared" si="74"/>
        <v>25.193702515064476</v>
      </c>
      <c r="F769" s="3">
        <f t="shared" si="75"/>
        <v>7</v>
      </c>
      <c r="G769" s="2">
        <f t="shared" si="76"/>
        <v>4</v>
      </c>
      <c r="H769" s="3">
        <f t="shared" si="77"/>
        <v>3</v>
      </c>
    </row>
    <row r="770" spans="1:8" x14ac:dyDescent="0.2">
      <c r="A770" s="6">
        <v>720</v>
      </c>
      <c r="B770" s="6">
        <f t="shared" si="73"/>
        <v>23.671232876712327</v>
      </c>
      <c r="C770" s="3">
        <f>IF($E$2="Male",VLOOKUP(ROUNDDOWN(B770,0),'Boys WHO lb'!A:M,$I$6,FALSE),IF($E$2="Female",VLOOKUP(ROUNDDOWN(B770,0),'Girls WHO lb'!A:M,$I$6,FALSE),0))</f>
        <v>24.912235626905002</v>
      </c>
      <c r="D770" s="3">
        <f>IF($E$2="Male",VLOOKUP(ROUNDUP(B770,0),'Boys WHO lb'!A:M,$I$6,FALSE),IF($E$2="Female",VLOOKUP(ROUNDUP(B770,0),'Girls WHO lb'!A:M,$I$6,FALSE),0))</f>
        <v>25.353160151274999</v>
      </c>
      <c r="E770" s="3">
        <f t="shared" si="74"/>
        <v>25.20819866381089</v>
      </c>
      <c r="F770" s="3">
        <f t="shared" si="75"/>
        <v>7</v>
      </c>
      <c r="G770" s="2">
        <f t="shared" si="76"/>
        <v>4</v>
      </c>
      <c r="H770" s="3">
        <f t="shared" si="77"/>
        <v>3</v>
      </c>
    </row>
    <row r="771" spans="1:8" x14ac:dyDescent="0.2">
      <c r="A771" s="6">
        <v>721</v>
      </c>
      <c r="B771" s="6">
        <f t="shared" si="73"/>
        <v>23.704109589041096</v>
      </c>
      <c r="C771" s="3">
        <f>IF($E$2="Male",VLOOKUP(ROUNDDOWN(B771,0),'Boys WHO lb'!A:M,$I$6,FALSE),IF($E$2="Female",VLOOKUP(ROUNDDOWN(B771,0),'Girls WHO lb'!A:M,$I$6,FALSE),0))</f>
        <v>24.912235626905002</v>
      </c>
      <c r="D771" s="3">
        <f>IF($E$2="Male",VLOOKUP(ROUNDUP(B771,0),'Boys WHO lb'!A:M,$I$6,FALSE),IF($E$2="Female",VLOOKUP(ROUNDUP(B771,0),'Girls WHO lb'!A:M,$I$6,FALSE),0))</f>
        <v>25.353160151274999</v>
      </c>
      <c r="E771" s="3">
        <f t="shared" si="74"/>
        <v>25.2226948125573</v>
      </c>
      <c r="F771" s="3">
        <f t="shared" si="75"/>
        <v>7</v>
      </c>
      <c r="G771" s="2">
        <f t="shared" si="76"/>
        <v>4</v>
      </c>
      <c r="H771" s="3">
        <f t="shared" si="77"/>
        <v>3</v>
      </c>
    </row>
    <row r="772" spans="1:8" x14ac:dyDescent="0.2">
      <c r="A772" s="6">
        <v>722</v>
      </c>
      <c r="B772" s="6">
        <f t="shared" si="73"/>
        <v>23.736986301369861</v>
      </c>
      <c r="C772" s="3">
        <f>IF($E$2="Male",VLOOKUP(ROUNDDOWN(B772,0),'Boys WHO lb'!A:M,$I$6,FALSE),IF($E$2="Female",VLOOKUP(ROUNDDOWN(B772,0),'Girls WHO lb'!A:M,$I$6,FALSE),0))</f>
        <v>24.912235626905002</v>
      </c>
      <c r="D772" s="3">
        <f>IF($E$2="Male",VLOOKUP(ROUNDUP(B772,0),'Boys WHO lb'!A:M,$I$6,FALSE),IF($E$2="Female",VLOOKUP(ROUNDUP(B772,0),'Girls WHO lb'!A:M,$I$6,FALSE),0))</f>
        <v>25.353160151274999</v>
      </c>
      <c r="E772" s="3">
        <f t="shared" si="74"/>
        <v>25.23719096130371</v>
      </c>
      <c r="F772" s="3">
        <f t="shared" si="75"/>
        <v>7</v>
      </c>
      <c r="G772" s="2">
        <f t="shared" si="76"/>
        <v>4</v>
      </c>
      <c r="H772" s="3">
        <f t="shared" si="77"/>
        <v>3</v>
      </c>
    </row>
    <row r="773" spans="1:8" x14ac:dyDescent="0.2">
      <c r="A773" s="6">
        <v>723</v>
      </c>
      <c r="B773" s="6">
        <f t="shared" si="73"/>
        <v>23.769863013698629</v>
      </c>
      <c r="C773" s="3">
        <f>IF($E$2="Male",VLOOKUP(ROUNDDOWN(B773,0),'Boys WHO lb'!A:M,$I$6,FALSE),IF($E$2="Female",VLOOKUP(ROUNDDOWN(B773,0),'Girls WHO lb'!A:M,$I$6,FALSE),0))</f>
        <v>24.912235626905002</v>
      </c>
      <c r="D773" s="3">
        <f>IF($E$2="Male",VLOOKUP(ROUNDUP(B773,0),'Boys WHO lb'!A:M,$I$6,FALSE),IF($E$2="Female",VLOOKUP(ROUNDUP(B773,0),'Girls WHO lb'!A:M,$I$6,FALSE),0))</f>
        <v>25.353160151274999</v>
      </c>
      <c r="E773" s="3">
        <f t="shared" si="74"/>
        <v>25.251687110050121</v>
      </c>
      <c r="F773" s="3">
        <f t="shared" si="75"/>
        <v>7</v>
      </c>
      <c r="G773" s="2">
        <f t="shared" si="76"/>
        <v>4</v>
      </c>
      <c r="H773" s="3">
        <f t="shared" si="77"/>
        <v>3</v>
      </c>
    </row>
    <row r="774" spans="1:8" x14ac:dyDescent="0.2">
      <c r="A774" s="6">
        <v>724</v>
      </c>
      <c r="B774" s="6">
        <f t="shared" si="73"/>
        <v>23.802739726027397</v>
      </c>
      <c r="C774" s="3">
        <f>IF($E$2="Male",VLOOKUP(ROUNDDOWN(B774,0),'Boys WHO lb'!A:M,$I$6,FALSE),IF($E$2="Female",VLOOKUP(ROUNDDOWN(B774,0),'Girls WHO lb'!A:M,$I$6,FALSE),0))</f>
        <v>24.912235626905002</v>
      </c>
      <c r="D774" s="3">
        <f>IF($E$2="Male",VLOOKUP(ROUNDUP(B774,0),'Boys WHO lb'!A:M,$I$6,FALSE),IF($E$2="Female",VLOOKUP(ROUNDUP(B774,0),'Girls WHO lb'!A:M,$I$6,FALSE),0))</f>
        <v>25.353160151274999</v>
      </c>
      <c r="E774" s="3">
        <f t="shared" si="74"/>
        <v>25.266183258796534</v>
      </c>
      <c r="F774" s="3">
        <f t="shared" si="75"/>
        <v>7</v>
      </c>
      <c r="G774" s="2">
        <f t="shared" si="76"/>
        <v>4</v>
      </c>
      <c r="H774" s="3">
        <f t="shared" si="77"/>
        <v>3</v>
      </c>
    </row>
    <row r="775" spans="1:8" x14ac:dyDescent="0.2">
      <c r="A775" s="6">
        <v>725</v>
      </c>
      <c r="B775" s="6">
        <f t="shared" si="73"/>
        <v>23.835616438356162</v>
      </c>
      <c r="C775" s="3">
        <f>IF($E$2="Male",VLOOKUP(ROUNDDOWN(B775,0),'Boys WHO lb'!A:M,$I$6,FALSE),IF($E$2="Female",VLOOKUP(ROUNDDOWN(B775,0),'Girls WHO lb'!A:M,$I$6,FALSE),0))</f>
        <v>24.912235626905002</v>
      </c>
      <c r="D775" s="3">
        <f>IF($E$2="Male",VLOOKUP(ROUNDUP(B775,0),'Boys WHO lb'!A:M,$I$6,FALSE),IF($E$2="Female",VLOOKUP(ROUNDUP(B775,0),'Girls WHO lb'!A:M,$I$6,FALSE),0))</f>
        <v>25.353160151274999</v>
      </c>
      <c r="E775" s="3">
        <f t="shared" si="74"/>
        <v>25.280679407542944</v>
      </c>
      <c r="F775" s="3">
        <f t="shared" si="75"/>
        <v>7</v>
      </c>
      <c r="G775" s="2">
        <f t="shared" si="76"/>
        <v>4</v>
      </c>
      <c r="H775" s="3">
        <f t="shared" si="77"/>
        <v>3</v>
      </c>
    </row>
    <row r="776" spans="1:8" x14ac:dyDescent="0.2">
      <c r="A776" s="6">
        <v>726</v>
      </c>
      <c r="B776" s="6">
        <f t="shared" si="73"/>
        <v>23.86849315068493</v>
      </c>
      <c r="C776" s="3">
        <f>IF($E$2="Male",VLOOKUP(ROUNDDOWN(B776,0),'Boys WHO lb'!A:M,$I$6,FALSE),IF($E$2="Female",VLOOKUP(ROUNDDOWN(B776,0),'Girls WHO lb'!A:M,$I$6,FALSE),0))</f>
        <v>24.912235626905002</v>
      </c>
      <c r="D776" s="3">
        <f>IF($E$2="Male",VLOOKUP(ROUNDUP(B776,0),'Boys WHO lb'!A:M,$I$6,FALSE),IF($E$2="Female",VLOOKUP(ROUNDUP(B776,0),'Girls WHO lb'!A:M,$I$6,FALSE),0))</f>
        <v>25.353160151274999</v>
      </c>
      <c r="E776" s="3">
        <f t="shared" si="74"/>
        <v>25.295175556289355</v>
      </c>
      <c r="F776" s="3">
        <f t="shared" si="75"/>
        <v>7</v>
      </c>
      <c r="G776" s="2">
        <f t="shared" si="76"/>
        <v>4</v>
      </c>
      <c r="H776" s="3">
        <f t="shared" si="77"/>
        <v>3</v>
      </c>
    </row>
    <row r="777" spans="1:8" x14ac:dyDescent="0.2">
      <c r="A777" s="6">
        <v>727</v>
      </c>
      <c r="B777" s="6">
        <f t="shared" si="73"/>
        <v>23.901369863013699</v>
      </c>
      <c r="C777" s="3">
        <f>IF($E$2="Male",VLOOKUP(ROUNDDOWN(B777,0),'Boys WHO lb'!A:M,$I$6,FALSE),IF($E$2="Female",VLOOKUP(ROUNDDOWN(B777,0),'Girls WHO lb'!A:M,$I$6,FALSE),0))</f>
        <v>24.912235626905002</v>
      </c>
      <c r="D777" s="3">
        <f>IF($E$2="Male",VLOOKUP(ROUNDUP(B777,0),'Boys WHO lb'!A:M,$I$6,FALSE),IF($E$2="Female",VLOOKUP(ROUNDUP(B777,0),'Girls WHO lb'!A:M,$I$6,FALSE),0))</f>
        <v>25.353160151274999</v>
      </c>
      <c r="E777" s="3">
        <f t="shared" si="74"/>
        <v>25.309671705035765</v>
      </c>
      <c r="F777" s="3">
        <f t="shared" si="75"/>
        <v>7</v>
      </c>
      <c r="G777" s="2">
        <f t="shared" si="76"/>
        <v>4</v>
      </c>
      <c r="H777" s="3">
        <f t="shared" si="77"/>
        <v>3</v>
      </c>
    </row>
    <row r="778" spans="1:8" x14ac:dyDescent="0.2">
      <c r="A778" s="6">
        <v>728</v>
      </c>
      <c r="B778" s="6">
        <f t="shared" si="73"/>
        <v>23.934246575342463</v>
      </c>
      <c r="C778" s="3">
        <f>IF($E$2="Male",VLOOKUP(ROUNDDOWN(B778,0),'Boys WHO lb'!A:M,$I$6,FALSE),IF($E$2="Female",VLOOKUP(ROUNDDOWN(B778,0),'Girls WHO lb'!A:M,$I$6,FALSE),0))</f>
        <v>24.912235626905002</v>
      </c>
      <c r="D778" s="3">
        <f>IF($E$2="Male",VLOOKUP(ROUNDUP(B778,0),'Boys WHO lb'!A:M,$I$6,FALSE),IF($E$2="Female",VLOOKUP(ROUNDUP(B778,0),'Girls WHO lb'!A:M,$I$6,FALSE),0))</f>
        <v>25.353160151274999</v>
      </c>
      <c r="E778" s="3">
        <f t="shared" si="74"/>
        <v>25.324167853782175</v>
      </c>
      <c r="F778" s="3">
        <f t="shared" si="75"/>
        <v>7</v>
      </c>
      <c r="G778" s="2">
        <f t="shared" si="76"/>
        <v>4</v>
      </c>
      <c r="H778" s="3">
        <f t="shared" si="77"/>
        <v>3</v>
      </c>
    </row>
    <row r="779" spans="1:8" x14ac:dyDescent="0.2">
      <c r="A779" s="6">
        <v>729</v>
      </c>
      <c r="B779" s="6">
        <f t="shared" si="73"/>
        <v>23.967123287671232</v>
      </c>
      <c r="C779" s="3">
        <f>IF($E$2="Male",VLOOKUP(ROUNDDOWN(B779,0),'Boys WHO lb'!A:M,$I$6,FALSE),IF($E$2="Female",VLOOKUP(ROUNDDOWN(B779,0),'Girls WHO lb'!A:M,$I$6,FALSE),0))</f>
        <v>24.912235626905002</v>
      </c>
      <c r="D779" s="3">
        <f>IF($E$2="Male",VLOOKUP(ROUNDUP(B779,0),'Boys WHO lb'!A:M,$I$6,FALSE),IF($E$2="Female",VLOOKUP(ROUNDUP(B779,0),'Girls WHO lb'!A:M,$I$6,FALSE),0))</f>
        <v>25.353160151274999</v>
      </c>
      <c r="E779" s="3">
        <f t="shared" si="74"/>
        <v>25.338664002528589</v>
      </c>
      <c r="F779" s="3">
        <f t="shared" si="75"/>
        <v>7</v>
      </c>
      <c r="G779" s="2">
        <f t="shared" si="76"/>
        <v>4</v>
      </c>
      <c r="H779" s="3">
        <f t="shared" si="77"/>
        <v>3</v>
      </c>
    </row>
    <row r="780" spans="1:8" x14ac:dyDescent="0.2">
      <c r="A780" s="6">
        <v>730</v>
      </c>
      <c r="B780" s="6">
        <f t="shared" si="73"/>
        <v>24</v>
      </c>
      <c r="C780" s="3">
        <f>IF($E$2="Male",VLOOKUP(ROUNDDOWN(B780,0),'Boys WHO lb'!A:M,$I$6,FALSE),IF($E$2="Female",VLOOKUP(ROUNDDOWN(B780,0),'Girls WHO lb'!A:M,$I$6,FALSE),0))</f>
        <v>25.353160151274999</v>
      </c>
      <c r="D780" s="3">
        <f>IF($E$2="Male",VLOOKUP(ROUNDUP(B780,0),'Boys WHO lb'!A:M,$I$6,FALSE),IF($E$2="Female",VLOOKUP(ROUNDUP(B780,0),'Girls WHO lb'!A:M,$I$6,FALSE),0))</f>
        <v>25.353160151274999</v>
      </c>
      <c r="E780" s="3">
        <f t="shared" si="74"/>
        <v>25.353160151274999</v>
      </c>
      <c r="F780" s="3">
        <f t="shared" si="75"/>
        <v>7</v>
      </c>
      <c r="G780" s="2">
        <f t="shared" si="76"/>
        <v>4</v>
      </c>
      <c r="H780" s="3">
        <f t="shared" si="77"/>
        <v>3</v>
      </c>
    </row>
    <row r="781" spans="1:8" x14ac:dyDescent="0.2">
      <c r="A781" s="6">
        <v>731</v>
      </c>
      <c r="B781" s="6">
        <f t="shared" si="73"/>
        <v>24.032876712328765</v>
      </c>
      <c r="C781" s="3">
        <f>IF($E$2="Male",VLOOKUP(ROUNDDOWN(B781,0),'Boys WHO lb'!A:M,$I$6,FALSE),IF($E$2="Female",VLOOKUP(ROUNDDOWN(B781,0),'Girls WHO lb'!A:M,$I$6,FALSE),0))</f>
        <v>25.353160151274999</v>
      </c>
      <c r="D781" s="3">
        <f>IF($E$2="Male",VLOOKUP(ROUNDUP(B781,0),'Boys WHO lb'!A:M,$I$6,FALSE),IF($E$2="Female",VLOOKUP(ROUNDUP(B781,0),'Girls WHO lb'!A:M,$I$6,FALSE),0))</f>
        <v>25.794084675644999</v>
      </c>
      <c r="E781" s="3">
        <f t="shared" si="74"/>
        <v>25.367656300021409</v>
      </c>
      <c r="F781" s="3">
        <f t="shared" si="75"/>
        <v>7</v>
      </c>
      <c r="G781" s="2">
        <f t="shared" si="76"/>
        <v>4</v>
      </c>
      <c r="H781" s="3">
        <f t="shared" si="77"/>
        <v>3</v>
      </c>
    </row>
    <row r="782" spans="1:8" x14ac:dyDescent="0.2">
      <c r="A782" s="6">
        <v>732</v>
      </c>
      <c r="B782" s="6">
        <f t="shared" si="73"/>
        <v>24.065753424657533</v>
      </c>
      <c r="C782" s="3">
        <f>IF($E$2="Male",VLOOKUP(ROUNDDOWN(B782,0),'Boys WHO lb'!A:M,$I$6,FALSE),IF($E$2="Female",VLOOKUP(ROUNDDOWN(B782,0),'Girls WHO lb'!A:M,$I$6,FALSE),0))</f>
        <v>25.353160151274999</v>
      </c>
      <c r="D782" s="3">
        <f>IF($E$2="Male",VLOOKUP(ROUNDUP(B782,0),'Boys WHO lb'!A:M,$I$6,FALSE),IF($E$2="Female",VLOOKUP(ROUNDUP(B782,0),'Girls WHO lb'!A:M,$I$6,FALSE),0))</f>
        <v>25.794084675644999</v>
      </c>
      <c r="E782" s="3">
        <f t="shared" si="74"/>
        <v>25.382152448767819</v>
      </c>
      <c r="F782" s="3">
        <f t="shared" si="75"/>
        <v>7</v>
      </c>
      <c r="G782" s="2">
        <f t="shared" si="76"/>
        <v>4</v>
      </c>
      <c r="H782" s="3">
        <f t="shared" si="77"/>
        <v>3</v>
      </c>
    </row>
    <row r="783" spans="1:8" x14ac:dyDescent="0.2">
      <c r="A783" s="6">
        <v>733</v>
      </c>
      <c r="B783" s="6">
        <f t="shared" si="73"/>
        <v>24.098630136986301</v>
      </c>
      <c r="C783" s="3">
        <f>IF($E$2="Male",VLOOKUP(ROUNDDOWN(B783,0),'Boys WHO lb'!A:M,$I$6,FALSE),IF($E$2="Female",VLOOKUP(ROUNDDOWN(B783,0),'Girls WHO lb'!A:M,$I$6,FALSE),0))</f>
        <v>25.353160151274999</v>
      </c>
      <c r="D783" s="3">
        <f>IF($E$2="Male",VLOOKUP(ROUNDUP(B783,0),'Boys WHO lb'!A:M,$I$6,FALSE),IF($E$2="Female",VLOOKUP(ROUNDUP(B783,0),'Girls WHO lb'!A:M,$I$6,FALSE),0))</f>
        <v>25.794084675644999</v>
      </c>
      <c r="E783" s="3">
        <f t="shared" si="74"/>
        <v>25.396648597514233</v>
      </c>
      <c r="F783" s="3">
        <f t="shared" si="75"/>
        <v>7</v>
      </c>
      <c r="G783" s="2">
        <f t="shared" si="76"/>
        <v>4</v>
      </c>
      <c r="H783" s="3">
        <f t="shared" si="77"/>
        <v>3</v>
      </c>
    </row>
    <row r="784" spans="1:8" x14ac:dyDescent="0.2">
      <c r="A784" s="6">
        <v>734</v>
      </c>
      <c r="B784" s="6">
        <f t="shared" si="73"/>
        <v>24.131506849315066</v>
      </c>
      <c r="C784" s="3">
        <f>IF($E$2="Male",VLOOKUP(ROUNDDOWN(B784,0),'Boys WHO lb'!A:M,$I$6,FALSE),IF($E$2="Female",VLOOKUP(ROUNDDOWN(B784,0),'Girls WHO lb'!A:M,$I$6,FALSE),0))</f>
        <v>25.353160151274999</v>
      </c>
      <c r="D784" s="3">
        <f>IF($E$2="Male",VLOOKUP(ROUNDUP(B784,0),'Boys WHO lb'!A:M,$I$6,FALSE),IF($E$2="Female",VLOOKUP(ROUNDUP(B784,0),'Girls WHO lb'!A:M,$I$6,FALSE),0))</f>
        <v>25.794084675644999</v>
      </c>
      <c r="E784" s="3">
        <f t="shared" si="74"/>
        <v>25.411144746260643</v>
      </c>
      <c r="F784" s="3">
        <f t="shared" si="75"/>
        <v>7</v>
      </c>
      <c r="G784" s="2">
        <f t="shared" si="76"/>
        <v>4</v>
      </c>
      <c r="H784" s="3">
        <f t="shared" si="77"/>
        <v>3</v>
      </c>
    </row>
    <row r="785" spans="1:8" x14ac:dyDescent="0.2">
      <c r="A785" s="6">
        <v>735</v>
      </c>
      <c r="B785" s="6">
        <f t="shared" si="73"/>
        <v>24.164383561643834</v>
      </c>
      <c r="C785" s="3">
        <f>IF($E$2="Male",VLOOKUP(ROUNDDOWN(B785,0),'Boys WHO lb'!A:M,$I$6,FALSE),IF($E$2="Female",VLOOKUP(ROUNDDOWN(B785,0),'Girls WHO lb'!A:M,$I$6,FALSE),0))</f>
        <v>25.353160151274999</v>
      </c>
      <c r="D785" s="3">
        <f>IF($E$2="Male",VLOOKUP(ROUNDUP(B785,0),'Boys WHO lb'!A:M,$I$6,FALSE),IF($E$2="Female",VLOOKUP(ROUNDUP(B785,0),'Girls WHO lb'!A:M,$I$6,FALSE),0))</f>
        <v>25.794084675644999</v>
      </c>
      <c r="E785" s="3">
        <f t="shared" si="74"/>
        <v>25.425640895007053</v>
      </c>
      <c r="F785" s="3">
        <f t="shared" si="75"/>
        <v>7</v>
      </c>
      <c r="G785" s="2">
        <f t="shared" si="76"/>
        <v>4</v>
      </c>
      <c r="H785" s="3">
        <f t="shared" si="77"/>
        <v>3</v>
      </c>
    </row>
    <row r="786" spans="1:8" x14ac:dyDescent="0.2">
      <c r="A786" s="6">
        <v>736</v>
      </c>
      <c r="B786" s="6">
        <f t="shared" si="73"/>
        <v>24.197260273972603</v>
      </c>
      <c r="C786" s="3">
        <f>IF($E$2="Male",VLOOKUP(ROUNDDOWN(B786,0),'Boys WHO lb'!A:M,$I$6,FALSE),IF($E$2="Female",VLOOKUP(ROUNDDOWN(B786,0),'Girls WHO lb'!A:M,$I$6,FALSE),0))</f>
        <v>25.353160151274999</v>
      </c>
      <c r="D786" s="3">
        <f>IF($E$2="Male",VLOOKUP(ROUNDUP(B786,0),'Boys WHO lb'!A:M,$I$6,FALSE),IF($E$2="Female",VLOOKUP(ROUNDUP(B786,0),'Girls WHO lb'!A:M,$I$6,FALSE),0))</f>
        <v>25.794084675644999</v>
      </c>
      <c r="E786" s="3">
        <f t="shared" si="74"/>
        <v>25.440137043753463</v>
      </c>
      <c r="F786" s="3">
        <f t="shared" si="75"/>
        <v>7</v>
      </c>
      <c r="G786" s="2">
        <f t="shared" si="76"/>
        <v>4</v>
      </c>
      <c r="H786" s="3">
        <f t="shared" si="77"/>
        <v>3</v>
      </c>
    </row>
    <row r="787" spans="1:8" x14ac:dyDescent="0.2">
      <c r="A787" s="6">
        <v>737</v>
      </c>
      <c r="B787" s="6">
        <f t="shared" si="73"/>
        <v>24.230136986301368</v>
      </c>
      <c r="C787" s="3">
        <f>IF($E$2="Male",VLOOKUP(ROUNDDOWN(B787,0),'Boys WHO lb'!A:M,$I$6,FALSE),IF($E$2="Female",VLOOKUP(ROUNDDOWN(B787,0),'Girls WHO lb'!A:M,$I$6,FALSE),0))</f>
        <v>25.353160151274999</v>
      </c>
      <c r="D787" s="3">
        <f>IF($E$2="Male",VLOOKUP(ROUNDUP(B787,0),'Boys WHO lb'!A:M,$I$6,FALSE),IF($E$2="Female",VLOOKUP(ROUNDUP(B787,0),'Girls WHO lb'!A:M,$I$6,FALSE),0))</f>
        <v>25.794084675644999</v>
      </c>
      <c r="E787" s="3">
        <f t="shared" si="74"/>
        <v>25.454633192499873</v>
      </c>
      <c r="F787" s="3">
        <f t="shared" si="75"/>
        <v>7</v>
      </c>
      <c r="G787" s="2">
        <f t="shared" si="76"/>
        <v>4</v>
      </c>
      <c r="H787" s="3">
        <f t="shared" si="77"/>
        <v>3</v>
      </c>
    </row>
    <row r="788" spans="1:8" x14ac:dyDescent="0.2">
      <c r="A788" s="6">
        <v>738</v>
      </c>
      <c r="B788" s="6">
        <f t="shared" si="73"/>
        <v>24.263013698630136</v>
      </c>
      <c r="C788" s="3">
        <f>IF($E$2="Male",VLOOKUP(ROUNDDOWN(B788,0),'Boys WHO lb'!A:M,$I$6,FALSE),IF($E$2="Female",VLOOKUP(ROUNDDOWN(B788,0),'Girls WHO lb'!A:M,$I$6,FALSE),0))</f>
        <v>25.353160151274999</v>
      </c>
      <c r="D788" s="3">
        <f>IF($E$2="Male",VLOOKUP(ROUNDUP(B788,0),'Boys WHO lb'!A:M,$I$6,FALSE),IF($E$2="Female",VLOOKUP(ROUNDUP(B788,0),'Girls WHO lb'!A:M,$I$6,FALSE),0))</f>
        <v>25.794084675644999</v>
      </c>
      <c r="E788" s="3">
        <f t="shared" si="74"/>
        <v>25.469129341246287</v>
      </c>
      <c r="F788" s="3">
        <f t="shared" si="75"/>
        <v>7</v>
      </c>
      <c r="G788" s="2">
        <f t="shared" si="76"/>
        <v>4</v>
      </c>
      <c r="H788" s="3">
        <f t="shared" si="77"/>
        <v>3</v>
      </c>
    </row>
    <row r="789" spans="1:8" x14ac:dyDescent="0.2">
      <c r="A789" s="6">
        <v>739</v>
      </c>
      <c r="B789" s="6">
        <f t="shared" si="73"/>
        <v>24.295890410958904</v>
      </c>
      <c r="C789" s="3">
        <f>IF($E$2="Male",VLOOKUP(ROUNDDOWN(B789,0),'Boys WHO lb'!A:M,$I$6,FALSE),IF($E$2="Female",VLOOKUP(ROUNDDOWN(B789,0),'Girls WHO lb'!A:M,$I$6,FALSE),0))</f>
        <v>25.353160151274999</v>
      </c>
      <c r="D789" s="3">
        <f>IF($E$2="Male",VLOOKUP(ROUNDUP(B789,0),'Boys WHO lb'!A:M,$I$6,FALSE),IF($E$2="Female",VLOOKUP(ROUNDUP(B789,0),'Girls WHO lb'!A:M,$I$6,FALSE),0))</f>
        <v>25.794084675644999</v>
      </c>
      <c r="E789" s="3">
        <f t="shared" si="74"/>
        <v>25.483625489992697</v>
      </c>
      <c r="F789" s="3">
        <f t="shared" si="75"/>
        <v>7</v>
      </c>
      <c r="G789" s="2">
        <f t="shared" si="76"/>
        <v>4</v>
      </c>
      <c r="H789" s="3">
        <f t="shared" si="77"/>
        <v>3</v>
      </c>
    </row>
    <row r="790" spans="1:8" x14ac:dyDescent="0.2">
      <c r="A790" s="6">
        <v>740</v>
      </c>
      <c r="B790" s="6">
        <f t="shared" si="73"/>
        <v>24.328767123287669</v>
      </c>
      <c r="C790" s="3">
        <f>IF($E$2="Male",VLOOKUP(ROUNDDOWN(B790,0),'Boys WHO lb'!A:M,$I$6,FALSE),IF($E$2="Female",VLOOKUP(ROUNDDOWN(B790,0),'Girls WHO lb'!A:M,$I$6,FALSE),0))</f>
        <v>25.353160151274999</v>
      </c>
      <c r="D790" s="3">
        <f>IF($E$2="Male",VLOOKUP(ROUNDUP(B790,0),'Boys WHO lb'!A:M,$I$6,FALSE),IF($E$2="Female",VLOOKUP(ROUNDUP(B790,0),'Girls WHO lb'!A:M,$I$6,FALSE),0))</f>
        <v>25.794084675644999</v>
      </c>
      <c r="E790" s="3">
        <f t="shared" si="74"/>
        <v>25.498121638739107</v>
      </c>
      <c r="F790" s="3">
        <f t="shared" si="75"/>
        <v>7</v>
      </c>
      <c r="G790" s="2">
        <f t="shared" si="76"/>
        <v>4</v>
      </c>
      <c r="H790" s="3">
        <f t="shared" si="77"/>
        <v>3</v>
      </c>
    </row>
    <row r="791" spans="1:8" x14ac:dyDescent="0.2">
      <c r="A791" s="6">
        <v>741</v>
      </c>
      <c r="B791" s="6">
        <f t="shared" si="73"/>
        <v>24.361643835616437</v>
      </c>
      <c r="C791" s="3">
        <f>IF($E$2="Male",VLOOKUP(ROUNDDOWN(B791,0),'Boys WHO lb'!A:M,$I$6,FALSE),IF($E$2="Female",VLOOKUP(ROUNDDOWN(B791,0),'Girls WHO lb'!A:M,$I$6,FALSE),0))</f>
        <v>25.353160151274999</v>
      </c>
      <c r="D791" s="3">
        <f>IF($E$2="Male",VLOOKUP(ROUNDUP(B791,0),'Boys WHO lb'!A:M,$I$6,FALSE),IF($E$2="Female",VLOOKUP(ROUNDUP(B791,0),'Girls WHO lb'!A:M,$I$6,FALSE),0))</f>
        <v>25.794084675644999</v>
      </c>
      <c r="E791" s="3">
        <f t="shared" si="74"/>
        <v>25.512617787485517</v>
      </c>
      <c r="F791" s="3">
        <f t="shared" si="75"/>
        <v>7</v>
      </c>
      <c r="G791" s="2">
        <f t="shared" si="76"/>
        <v>4</v>
      </c>
      <c r="H791" s="3">
        <f t="shared" si="77"/>
        <v>3</v>
      </c>
    </row>
    <row r="792" spans="1:8" x14ac:dyDescent="0.2">
      <c r="A792" s="6">
        <v>742</v>
      </c>
      <c r="B792" s="6">
        <f t="shared" si="73"/>
        <v>24.394520547945206</v>
      </c>
      <c r="C792" s="3">
        <f>IF($E$2="Male",VLOOKUP(ROUNDDOWN(B792,0),'Boys WHO lb'!A:M,$I$6,FALSE),IF($E$2="Female",VLOOKUP(ROUNDDOWN(B792,0),'Girls WHO lb'!A:M,$I$6,FALSE),0))</f>
        <v>25.353160151274999</v>
      </c>
      <c r="D792" s="3">
        <f>IF($E$2="Male",VLOOKUP(ROUNDUP(B792,0),'Boys WHO lb'!A:M,$I$6,FALSE),IF($E$2="Female",VLOOKUP(ROUNDUP(B792,0),'Girls WHO lb'!A:M,$I$6,FALSE),0))</f>
        <v>25.794084675644999</v>
      </c>
      <c r="E792" s="3">
        <f t="shared" si="74"/>
        <v>25.527113936231931</v>
      </c>
      <c r="F792" s="3">
        <f t="shared" si="75"/>
        <v>7</v>
      </c>
      <c r="G792" s="2">
        <f t="shared" si="76"/>
        <v>4</v>
      </c>
      <c r="H792" s="3">
        <f t="shared" si="77"/>
        <v>3</v>
      </c>
    </row>
    <row r="793" spans="1:8" x14ac:dyDescent="0.2">
      <c r="A793" s="6">
        <v>743</v>
      </c>
      <c r="B793" s="6">
        <f t="shared" si="73"/>
        <v>24.42739726027397</v>
      </c>
      <c r="C793" s="3">
        <f>IF($E$2="Male",VLOOKUP(ROUNDDOWN(B793,0),'Boys WHO lb'!A:M,$I$6,FALSE),IF($E$2="Female",VLOOKUP(ROUNDDOWN(B793,0),'Girls WHO lb'!A:M,$I$6,FALSE),0))</f>
        <v>25.353160151274999</v>
      </c>
      <c r="D793" s="3">
        <f>IF($E$2="Male",VLOOKUP(ROUNDUP(B793,0),'Boys WHO lb'!A:M,$I$6,FALSE),IF($E$2="Female",VLOOKUP(ROUNDUP(B793,0),'Girls WHO lb'!A:M,$I$6,FALSE),0))</f>
        <v>25.794084675644999</v>
      </c>
      <c r="E793" s="3">
        <f t="shared" si="74"/>
        <v>25.541610084978341</v>
      </c>
      <c r="F793" s="3">
        <f t="shared" si="75"/>
        <v>7</v>
      </c>
      <c r="G793" s="2">
        <f t="shared" si="76"/>
        <v>4</v>
      </c>
      <c r="H793" s="3">
        <f t="shared" si="77"/>
        <v>3</v>
      </c>
    </row>
    <row r="794" spans="1:8" x14ac:dyDescent="0.2">
      <c r="A794" s="6">
        <v>744</v>
      </c>
      <c r="B794" s="6">
        <f t="shared" si="73"/>
        <v>24.460273972602739</v>
      </c>
      <c r="C794" s="3">
        <f>IF($E$2="Male",VLOOKUP(ROUNDDOWN(B794,0),'Boys WHO lb'!A:M,$I$6,FALSE),IF($E$2="Female",VLOOKUP(ROUNDDOWN(B794,0),'Girls WHO lb'!A:M,$I$6,FALSE),0))</f>
        <v>25.353160151274999</v>
      </c>
      <c r="D794" s="3">
        <f>IF($E$2="Male",VLOOKUP(ROUNDUP(B794,0),'Boys WHO lb'!A:M,$I$6,FALSE),IF($E$2="Female",VLOOKUP(ROUNDUP(B794,0),'Girls WHO lb'!A:M,$I$6,FALSE),0))</f>
        <v>25.794084675644999</v>
      </c>
      <c r="E794" s="3">
        <f t="shared" si="74"/>
        <v>25.556106233724751</v>
      </c>
      <c r="F794" s="3">
        <f t="shared" si="75"/>
        <v>7</v>
      </c>
      <c r="G794" s="2">
        <f t="shared" si="76"/>
        <v>4</v>
      </c>
      <c r="H794" s="3">
        <f t="shared" si="77"/>
        <v>3</v>
      </c>
    </row>
    <row r="795" spans="1:8" x14ac:dyDescent="0.2">
      <c r="A795" s="6">
        <v>745</v>
      </c>
      <c r="B795" s="6">
        <f t="shared" si="73"/>
        <v>24.493150684931507</v>
      </c>
      <c r="C795" s="3">
        <f>IF($E$2="Male",VLOOKUP(ROUNDDOWN(B795,0),'Boys WHO lb'!A:M,$I$6,FALSE),IF($E$2="Female",VLOOKUP(ROUNDDOWN(B795,0),'Girls WHO lb'!A:M,$I$6,FALSE),0))</f>
        <v>25.353160151274999</v>
      </c>
      <c r="D795" s="3">
        <f>IF($E$2="Male",VLOOKUP(ROUNDUP(B795,0),'Boys WHO lb'!A:M,$I$6,FALSE),IF($E$2="Female",VLOOKUP(ROUNDUP(B795,0),'Girls WHO lb'!A:M,$I$6,FALSE),0))</f>
        <v>25.794084675644999</v>
      </c>
      <c r="E795" s="3">
        <f t="shared" si="74"/>
        <v>25.570602382471165</v>
      </c>
      <c r="F795" s="3">
        <f t="shared" si="75"/>
        <v>7</v>
      </c>
      <c r="G795" s="2">
        <f t="shared" si="76"/>
        <v>4</v>
      </c>
      <c r="H795" s="3">
        <f t="shared" si="77"/>
        <v>3</v>
      </c>
    </row>
    <row r="796" spans="1:8" x14ac:dyDescent="0.2">
      <c r="A796" s="6">
        <v>746</v>
      </c>
      <c r="B796" s="6">
        <f t="shared" si="73"/>
        <v>24.526027397260272</v>
      </c>
      <c r="C796" s="3">
        <f>IF($E$2="Male",VLOOKUP(ROUNDDOWN(B796,0),'Boys WHO lb'!A:M,$I$6,FALSE),IF($E$2="Female",VLOOKUP(ROUNDDOWN(B796,0),'Girls WHO lb'!A:M,$I$6,FALSE),0))</f>
        <v>25.353160151274999</v>
      </c>
      <c r="D796" s="3">
        <f>IF($E$2="Male",VLOOKUP(ROUNDUP(B796,0),'Boys WHO lb'!A:M,$I$6,FALSE),IF($E$2="Female",VLOOKUP(ROUNDUP(B796,0),'Girls WHO lb'!A:M,$I$6,FALSE),0))</f>
        <v>25.794084675644999</v>
      </c>
      <c r="E796" s="3">
        <f t="shared" si="74"/>
        <v>25.585098531217575</v>
      </c>
      <c r="F796" s="3">
        <f t="shared" si="75"/>
        <v>7</v>
      </c>
      <c r="G796" s="2">
        <f t="shared" si="76"/>
        <v>4</v>
      </c>
      <c r="H796" s="3">
        <f t="shared" si="77"/>
        <v>3</v>
      </c>
    </row>
    <row r="797" spans="1:8" x14ac:dyDescent="0.2">
      <c r="A797" s="6">
        <v>747</v>
      </c>
      <c r="B797" s="6">
        <f t="shared" si="73"/>
        <v>24.55890410958904</v>
      </c>
      <c r="C797" s="3">
        <f>IF($E$2="Male",VLOOKUP(ROUNDDOWN(B797,0),'Boys WHO lb'!A:M,$I$6,FALSE),IF($E$2="Female",VLOOKUP(ROUNDDOWN(B797,0),'Girls WHO lb'!A:M,$I$6,FALSE),0))</f>
        <v>25.353160151274999</v>
      </c>
      <c r="D797" s="3">
        <f>IF($E$2="Male",VLOOKUP(ROUNDUP(B797,0),'Boys WHO lb'!A:M,$I$6,FALSE),IF($E$2="Female",VLOOKUP(ROUNDUP(B797,0),'Girls WHO lb'!A:M,$I$6,FALSE),0))</f>
        <v>25.794084675644999</v>
      </c>
      <c r="E797" s="3">
        <f t="shared" si="74"/>
        <v>25.599594679963985</v>
      </c>
      <c r="F797" s="3">
        <f t="shared" si="75"/>
        <v>7</v>
      </c>
      <c r="G797" s="2">
        <f t="shared" si="76"/>
        <v>4</v>
      </c>
      <c r="H797" s="3">
        <f t="shared" si="77"/>
        <v>3</v>
      </c>
    </row>
    <row r="798" spans="1:8" x14ac:dyDescent="0.2">
      <c r="A798" s="6">
        <v>748</v>
      </c>
      <c r="B798" s="6">
        <f t="shared" si="73"/>
        <v>24.591780821917808</v>
      </c>
      <c r="C798" s="3">
        <f>IF($E$2="Male",VLOOKUP(ROUNDDOWN(B798,0),'Boys WHO lb'!A:M,$I$6,FALSE),IF($E$2="Female",VLOOKUP(ROUNDDOWN(B798,0),'Girls WHO lb'!A:M,$I$6,FALSE),0))</f>
        <v>25.353160151274999</v>
      </c>
      <c r="D798" s="3">
        <f>IF($E$2="Male",VLOOKUP(ROUNDUP(B798,0),'Boys WHO lb'!A:M,$I$6,FALSE),IF($E$2="Female",VLOOKUP(ROUNDUP(B798,0),'Girls WHO lb'!A:M,$I$6,FALSE),0))</f>
        <v>25.794084675644999</v>
      </c>
      <c r="E798" s="3">
        <f t="shared" si="74"/>
        <v>25.614090828710395</v>
      </c>
      <c r="F798" s="3">
        <f t="shared" si="75"/>
        <v>7</v>
      </c>
      <c r="G798" s="2">
        <f t="shared" si="76"/>
        <v>4</v>
      </c>
      <c r="H798" s="3">
        <f t="shared" si="77"/>
        <v>3</v>
      </c>
    </row>
    <row r="799" spans="1:8" x14ac:dyDescent="0.2">
      <c r="A799" s="6">
        <v>749</v>
      </c>
      <c r="B799" s="6">
        <f t="shared" si="73"/>
        <v>24.624657534246573</v>
      </c>
      <c r="C799" s="3">
        <f>IF($E$2="Male",VLOOKUP(ROUNDDOWN(B799,0),'Boys WHO lb'!A:M,$I$6,FALSE),IF($E$2="Female",VLOOKUP(ROUNDDOWN(B799,0),'Girls WHO lb'!A:M,$I$6,FALSE),0))</f>
        <v>25.353160151274999</v>
      </c>
      <c r="D799" s="3">
        <f>IF($E$2="Male",VLOOKUP(ROUNDUP(B799,0),'Boys WHO lb'!A:M,$I$6,FALSE),IF($E$2="Female",VLOOKUP(ROUNDUP(B799,0),'Girls WHO lb'!A:M,$I$6,FALSE),0))</f>
        <v>25.794084675644999</v>
      </c>
      <c r="E799" s="3">
        <f t="shared" si="74"/>
        <v>25.628586977456806</v>
      </c>
      <c r="F799" s="3">
        <f t="shared" si="75"/>
        <v>7</v>
      </c>
      <c r="G799" s="2">
        <f t="shared" si="76"/>
        <v>4</v>
      </c>
      <c r="H799" s="3">
        <f t="shared" si="77"/>
        <v>3</v>
      </c>
    </row>
    <row r="800" spans="1:8" x14ac:dyDescent="0.2">
      <c r="A800" s="6">
        <v>750</v>
      </c>
      <c r="B800" s="6">
        <f t="shared" si="73"/>
        <v>24.657534246575342</v>
      </c>
      <c r="C800" s="3">
        <f>IF($E$2="Male",VLOOKUP(ROUNDDOWN(B800,0),'Boys WHO lb'!A:M,$I$6,FALSE),IF($E$2="Female",VLOOKUP(ROUNDDOWN(B800,0),'Girls WHO lb'!A:M,$I$6,FALSE),0))</f>
        <v>25.353160151274999</v>
      </c>
      <c r="D800" s="3">
        <f>IF($E$2="Male",VLOOKUP(ROUNDUP(B800,0),'Boys WHO lb'!A:M,$I$6,FALSE),IF($E$2="Female",VLOOKUP(ROUNDUP(B800,0),'Girls WHO lb'!A:M,$I$6,FALSE),0))</f>
        <v>25.794084675644999</v>
      </c>
      <c r="E800" s="3">
        <f t="shared" si="74"/>
        <v>25.643083126203219</v>
      </c>
      <c r="F800" s="3">
        <f t="shared" si="75"/>
        <v>7</v>
      </c>
      <c r="G800" s="2">
        <f t="shared" si="76"/>
        <v>4</v>
      </c>
      <c r="H800" s="3">
        <f t="shared" si="77"/>
        <v>3</v>
      </c>
    </row>
    <row r="801" spans="1:8" x14ac:dyDescent="0.2">
      <c r="A801" s="6">
        <v>751</v>
      </c>
      <c r="B801" s="6">
        <f t="shared" si="73"/>
        <v>24.69041095890411</v>
      </c>
      <c r="C801" s="3">
        <f>IF($E$2="Male",VLOOKUP(ROUNDDOWN(B801,0),'Boys WHO lb'!A:M,$I$6,FALSE),IF($E$2="Female",VLOOKUP(ROUNDDOWN(B801,0),'Girls WHO lb'!A:M,$I$6,FALSE),0))</f>
        <v>25.353160151274999</v>
      </c>
      <c r="D801" s="3">
        <f>IF($E$2="Male",VLOOKUP(ROUNDUP(B801,0),'Boys WHO lb'!A:M,$I$6,FALSE),IF($E$2="Female",VLOOKUP(ROUNDUP(B801,0),'Girls WHO lb'!A:M,$I$6,FALSE),0))</f>
        <v>25.794084675644999</v>
      </c>
      <c r="E801" s="3">
        <f t="shared" si="74"/>
        <v>25.657579274949629</v>
      </c>
      <c r="F801" s="3">
        <f t="shared" si="75"/>
        <v>7</v>
      </c>
      <c r="G801" s="2">
        <f t="shared" si="76"/>
        <v>4</v>
      </c>
      <c r="H801" s="3">
        <f t="shared" si="77"/>
        <v>3</v>
      </c>
    </row>
    <row r="802" spans="1:8" x14ac:dyDescent="0.2">
      <c r="A802" s="6">
        <v>752</v>
      </c>
      <c r="B802" s="6">
        <f t="shared" si="73"/>
        <v>24.723287671232875</v>
      </c>
      <c r="C802" s="3">
        <f>IF($E$2="Male",VLOOKUP(ROUNDDOWN(B802,0),'Boys WHO lb'!A:M,$I$6,FALSE),IF($E$2="Female",VLOOKUP(ROUNDDOWN(B802,0),'Girls WHO lb'!A:M,$I$6,FALSE),0))</f>
        <v>25.353160151274999</v>
      </c>
      <c r="D802" s="3">
        <f>IF($E$2="Male",VLOOKUP(ROUNDUP(B802,0),'Boys WHO lb'!A:M,$I$6,FALSE),IF($E$2="Female",VLOOKUP(ROUNDUP(B802,0),'Girls WHO lb'!A:M,$I$6,FALSE),0))</f>
        <v>25.794084675644999</v>
      </c>
      <c r="E802" s="3">
        <f t="shared" si="74"/>
        <v>25.67207542369604</v>
      </c>
      <c r="F802" s="3">
        <f t="shared" si="75"/>
        <v>7</v>
      </c>
      <c r="G802" s="2">
        <f t="shared" si="76"/>
        <v>4</v>
      </c>
      <c r="H802" s="3">
        <f t="shared" si="77"/>
        <v>3</v>
      </c>
    </row>
    <row r="803" spans="1:8" x14ac:dyDescent="0.2">
      <c r="A803" s="6">
        <v>753</v>
      </c>
      <c r="B803" s="6">
        <f t="shared" si="73"/>
        <v>24.756164383561643</v>
      </c>
      <c r="C803" s="3">
        <f>IF($E$2="Male",VLOOKUP(ROUNDDOWN(B803,0),'Boys WHO lb'!A:M,$I$6,FALSE),IF($E$2="Female",VLOOKUP(ROUNDDOWN(B803,0),'Girls WHO lb'!A:M,$I$6,FALSE),0))</f>
        <v>25.353160151274999</v>
      </c>
      <c r="D803" s="3">
        <f>IF($E$2="Male",VLOOKUP(ROUNDUP(B803,0),'Boys WHO lb'!A:M,$I$6,FALSE),IF($E$2="Female",VLOOKUP(ROUNDUP(B803,0),'Girls WHO lb'!A:M,$I$6,FALSE),0))</f>
        <v>25.794084675644999</v>
      </c>
      <c r="E803" s="3">
        <f t="shared" si="74"/>
        <v>25.68657157244245</v>
      </c>
      <c r="F803" s="3">
        <f t="shared" si="75"/>
        <v>7</v>
      </c>
      <c r="G803" s="2">
        <f t="shared" si="76"/>
        <v>4</v>
      </c>
      <c r="H803" s="3">
        <f t="shared" si="77"/>
        <v>3</v>
      </c>
    </row>
    <row r="804" spans="1:8" x14ac:dyDescent="0.2">
      <c r="A804" s="6">
        <v>754</v>
      </c>
      <c r="B804" s="6">
        <f t="shared" si="73"/>
        <v>24.789041095890411</v>
      </c>
      <c r="C804" s="3">
        <f>IF($E$2="Male",VLOOKUP(ROUNDDOWN(B804,0),'Boys WHO lb'!A:M,$I$6,FALSE),IF($E$2="Female",VLOOKUP(ROUNDDOWN(B804,0),'Girls WHO lb'!A:M,$I$6,FALSE),0))</f>
        <v>25.353160151274999</v>
      </c>
      <c r="D804" s="3">
        <f>IF($E$2="Male",VLOOKUP(ROUNDUP(B804,0),'Boys WHO lb'!A:M,$I$6,FALSE),IF($E$2="Female",VLOOKUP(ROUNDUP(B804,0),'Girls WHO lb'!A:M,$I$6,FALSE),0))</f>
        <v>25.794084675644999</v>
      </c>
      <c r="E804" s="3">
        <f t="shared" si="74"/>
        <v>25.701067721188863</v>
      </c>
      <c r="F804" s="3">
        <f t="shared" si="75"/>
        <v>7</v>
      </c>
      <c r="G804" s="2">
        <f t="shared" si="76"/>
        <v>4</v>
      </c>
      <c r="H804" s="3">
        <f t="shared" si="77"/>
        <v>3</v>
      </c>
    </row>
    <row r="805" spans="1:8" x14ac:dyDescent="0.2">
      <c r="A805" s="6">
        <v>755</v>
      </c>
      <c r="B805" s="6">
        <f t="shared" si="73"/>
        <v>24.821917808219176</v>
      </c>
      <c r="C805" s="3">
        <f>IF($E$2="Male",VLOOKUP(ROUNDDOWN(B805,0),'Boys WHO lb'!A:M,$I$6,FALSE),IF($E$2="Female",VLOOKUP(ROUNDDOWN(B805,0),'Girls WHO lb'!A:M,$I$6,FALSE),0))</f>
        <v>25.353160151274999</v>
      </c>
      <c r="D805" s="3">
        <f>IF($E$2="Male",VLOOKUP(ROUNDUP(B805,0),'Boys WHO lb'!A:M,$I$6,FALSE),IF($E$2="Female",VLOOKUP(ROUNDUP(B805,0),'Girls WHO lb'!A:M,$I$6,FALSE),0))</f>
        <v>25.794084675644999</v>
      </c>
      <c r="E805" s="3">
        <f t="shared" si="74"/>
        <v>25.715563869935274</v>
      </c>
      <c r="F805" s="3">
        <f t="shared" si="75"/>
        <v>7</v>
      </c>
      <c r="G805" s="2">
        <f t="shared" si="76"/>
        <v>4</v>
      </c>
      <c r="H805" s="3">
        <f t="shared" si="77"/>
        <v>3</v>
      </c>
    </row>
    <row r="806" spans="1:8" x14ac:dyDescent="0.2">
      <c r="A806" s="6">
        <v>756</v>
      </c>
      <c r="B806" s="6">
        <f t="shared" si="73"/>
        <v>24.854794520547944</v>
      </c>
      <c r="C806" s="3">
        <f>IF($E$2="Male",VLOOKUP(ROUNDDOWN(B806,0),'Boys WHO lb'!A:M,$I$6,FALSE),IF($E$2="Female",VLOOKUP(ROUNDDOWN(B806,0),'Girls WHO lb'!A:M,$I$6,FALSE),0))</f>
        <v>25.353160151274999</v>
      </c>
      <c r="D806" s="3">
        <f>IF($E$2="Male",VLOOKUP(ROUNDUP(B806,0),'Boys WHO lb'!A:M,$I$6,FALSE),IF($E$2="Female",VLOOKUP(ROUNDUP(B806,0),'Girls WHO lb'!A:M,$I$6,FALSE),0))</f>
        <v>25.794084675644999</v>
      </c>
      <c r="E806" s="3">
        <f t="shared" si="74"/>
        <v>25.730060018681684</v>
      </c>
      <c r="F806" s="3">
        <f t="shared" si="75"/>
        <v>7</v>
      </c>
      <c r="G806" s="2">
        <f t="shared" si="76"/>
        <v>4</v>
      </c>
      <c r="H806" s="3">
        <f t="shared" si="77"/>
        <v>3</v>
      </c>
    </row>
    <row r="807" spans="1:8" x14ac:dyDescent="0.2">
      <c r="A807" s="6">
        <v>757</v>
      </c>
      <c r="B807" s="6">
        <f t="shared" si="73"/>
        <v>24.887671232876713</v>
      </c>
      <c r="C807" s="3">
        <f>IF($E$2="Male",VLOOKUP(ROUNDDOWN(B807,0),'Boys WHO lb'!A:M,$I$6,FALSE),IF($E$2="Female",VLOOKUP(ROUNDDOWN(B807,0),'Girls WHO lb'!A:M,$I$6,FALSE),0))</f>
        <v>25.353160151274999</v>
      </c>
      <c r="D807" s="3">
        <f>IF($E$2="Male",VLOOKUP(ROUNDUP(B807,0),'Boys WHO lb'!A:M,$I$6,FALSE),IF($E$2="Female",VLOOKUP(ROUNDUP(B807,0),'Girls WHO lb'!A:M,$I$6,FALSE),0))</f>
        <v>25.794084675644999</v>
      </c>
      <c r="E807" s="3">
        <f t="shared" si="74"/>
        <v>25.744556167428094</v>
      </c>
      <c r="F807" s="3">
        <f t="shared" si="75"/>
        <v>7</v>
      </c>
      <c r="G807" s="2">
        <f t="shared" si="76"/>
        <v>4</v>
      </c>
      <c r="H807" s="3">
        <f t="shared" si="77"/>
        <v>3</v>
      </c>
    </row>
    <row r="808" spans="1:8" x14ac:dyDescent="0.2">
      <c r="A808" s="6">
        <v>758</v>
      </c>
      <c r="B808" s="6">
        <f t="shared" si="73"/>
        <v>24.920547945205477</v>
      </c>
      <c r="C808" s="3">
        <f>IF($E$2="Male",VLOOKUP(ROUNDDOWN(B808,0),'Boys WHO lb'!A:M,$I$6,FALSE),IF($E$2="Female",VLOOKUP(ROUNDDOWN(B808,0),'Girls WHO lb'!A:M,$I$6,FALSE),0))</f>
        <v>25.353160151274999</v>
      </c>
      <c r="D808" s="3">
        <f>IF($E$2="Male",VLOOKUP(ROUNDUP(B808,0),'Boys WHO lb'!A:M,$I$6,FALSE),IF($E$2="Female",VLOOKUP(ROUNDUP(B808,0),'Girls WHO lb'!A:M,$I$6,FALSE),0))</f>
        <v>25.794084675644999</v>
      </c>
      <c r="E808" s="3">
        <f t="shared" si="74"/>
        <v>25.759052316174504</v>
      </c>
      <c r="F808" s="3">
        <f t="shared" si="75"/>
        <v>7</v>
      </c>
      <c r="G808" s="2">
        <f t="shared" si="76"/>
        <v>4</v>
      </c>
      <c r="H808" s="3">
        <f t="shared" si="77"/>
        <v>3</v>
      </c>
    </row>
    <row r="809" spans="1:8" x14ac:dyDescent="0.2">
      <c r="A809" s="6">
        <v>759</v>
      </c>
      <c r="B809" s="6">
        <f t="shared" si="73"/>
        <v>24.953424657534246</v>
      </c>
      <c r="C809" s="3">
        <f>IF($E$2="Male",VLOOKUP(ROUNDDOWN(B809,0),'Boys WHO lb'!A:M,$I$6,FALSE),IF($E$2="Female",VLOOKUP(ROUNDDOWN(B809,0),'Girls WHO lb'!A:M,$I$6,FALSE),0))</f>
        <v>25.353160151274999</v>
      </c>
      <c r="D809" s="3">
        <f>IF($E$2="Male",VLOOKUP(ROUNDUP(B809,0),'Boys WHO lb'!A:M,$I$6,FALSE),IF($E$2="Female",VLOOKUP(ROUNDUP(B809,0),'Girls WHO lb'!A:M,$I$6,FALSE),0))</f>
        <v>25.794084675644999</v>
      </c>
      <c r="E809" s="3">
        <f t="shared" si="74"/>
        <v>25.773548464920918</v>
      </c>
      <c r="F809" s="3">
        <f t="shared" si="75"/>
        <v>7</v>
      </c>
      <c r="G809" s="2">
        <f t="shared" si="76"/>
        <v>4</v>
      </c>
      <c r="H809" s="3">
        <f t="shared" si="77"/>
        <v>3</v>
      </c>
    </row>
    <row r="810" spans="1:8" x14ac:dyDescent="0.2">
      <c r="A810" s="6">
        <v>760</v>
      </c>
      <c r="B810" s="6">
        <f t="shared" si="73"/>
        <v>24.986301369863014</v>
      </c>
      <c r="C810" s="3">
        <f>IF($E$2="Male",VLOOKUP(ROUNDDOWN(B810,0),'Boys WHO lb'!A:M,$I$6,FALSE),IF($E$2="Female",VLOOKUP(ROUNDDOWN(B810,0),'Girls WHO lb'!A:M,$I$6,FALSE),0))</f>
        <v>25.353160151274999</v>
      </c>
      <c r="D810" s="3">
        <f>IF($E$2="Male",VLOOKUP(ROUNDUP(B810,0),'Boys WHO lb'!A:M,$I$6,FALSE),IF($E$2="Female",VLOOKUP(ROUNDUP(B810,0),'Girls WHO lb'!A:M,$I$6,FALSE),0))</f>
        <v>25.794084675644999</v>
      </c>
      <c r="E810" s="3">
        <f t="shared" si="74"/>
        <v>25.788044613667328</v>
      </c>
      <c r="F810" s="3">
        <f t="shared" si="75"/>
        <v>7</v>
      </c>
      <c r="G810" s="2">
        <f t="shared" si="76"/>
        <v>4</v>
      </c>
      <c r="H810" s="3">
        <f t="shared" si="77"/>
        <v>3</v>
      </c>
    </row>
    <row r="811" spans="1:8" x14ac:dyDescent="0.2">
      <c r="A811" s="6">
        <v>761</v>
      </c>
      <c r="B811" s="6">
        <f t="shared" si="73"/>
        <v>25.019178082191779</v>
      </c>
      <c r="C811" s="3">
        <f>IF($E$2="Male",VLOOKUP(ROUNDDOWN(B811,0),'Boys WHO lb'!A:M,$I$6,FALSE),IF($E$2="Female",VLOOKUP(ROUNDDOWN(B811,0),'Girls WHO lb'!A:M,$I$6,FALSE),0))</f>
        <v>25.794084675644999</v>
      </c>
      <c r="D811" s="3">
        <f>IF($E$2="Male",VLOOKUP(ROUNDUP(B811,0),'Boys WHO lb'!A:M,$I$6,FALSE),IF($E$2="Female",VLOOKUP(ROUNDUP(B811,0),'Girls WHO lb'!A:M,$I$6,FALSE),0))</f>
        <v>26.235009200015</v>
      </c>
      <c r="E811" s="3">
        <f t="shared" si="74"/>
        <v>25.802540762413738</v>
      </c>
      <c r="F811" s="3">
        <f t="shared" si="75"/>
        <v>7</v>
      </c>
      <c r="G811" s="2">
        <f t="shared" si="76"/>
        <v>4</v>
      </c>
      <c r="H811" s="3">
        <f t="shared" si="77"/>
        <v>3</v>
      </c>
    </row>
    <row r="812" spans="1:8" x14ac:dyDescent="0.2">
      <c r="A812" s="6">
        <v>762</v>
      </c>
      <c r="B812" s="6">
        <f t="shared" si="73"/>
        <v>25.052054794520547</v>
      </c>
      <c r="C812" s="3">
        <f>IF($E$2="Male",VLOOKUP(ROUNDDOWN(B812,0),'Boys WHO lb'!A:M,$I$6,FALSE),IF($E$2="Female",VLOOKUP(ROUNDDOWN(B812,0),'Girls WHO lb'!A:M,$I$6,FALSE),0))</f>
        <v>25.794084675644999</v>
      </c>
      <c r="D812" s="3">
        <f>IF($E$2="Male",VLOOKUP(ROUNDUP(B812,0),'Boys WHO lb'!A:M,$I$6,FALSE),IF($E$2="Female",VLOOKUP(ROUNDUP(B812,0),'Girls WHO lb'!A:M,$I$6,FALSE),0))</f>
        <v>26.235009200015</v>
      </c>
      <c r="E812" s="3">
        <f t="shared" si="74"/>
        <v>25.817036911160148</v>
      </c>
      <c r="F812" s="3">
        <f t="shared" si="75"/>
        <v>7</v>
      </c>
      <c r="G812" s="2">
        <f t="shared" si="76"/>
        <v>4</v>
      </c>
      <c r="H812" s="3">
        <f t="shared" si="77"/>
        <v>3</v>
      </c>
    </row>
    <row r="813" spans="1:8" x14ac:dyDescent="0.2">
      <c r="A813" s="6">
        <v>763</v>
      </c>
      <c r="B813" s="6">
        <f t="shared" si="73"/>
        <v>25.084931506849315</v>
      </c>
      <c r="C813" s="3">
        <f>IF($E$2="Male",VLOOKUP(ROUNDDOWN(B813,0),'Boys WHO lb'!A:M,$I$6,FALSE),IF($E$2="Female",VLOOKUP(ROUNDDOWN(B813,0),'Girls WHO lb'!A:M,$I$6,FALSE),0))</f>
        <v>25.794084675644999</v>
      </c>
      <c r="D813" s="3">
        <f>IF($E$2="Male",VLOOKUP(ROUNDUP(B813,0),'Boys WHO lb'!A:M,$I$6,FALSE),IF($E$2="Female",VLOOKUP(ROUNDUP(B813,0),'Girls WHO lb'!A:M,$I$6,FALSE),0))</f>
        <v>26.235009200015</v>
      </c>
      <c r="E813" s="3">
        <f t="shared" si="74"/>
        <v>25.831533059906562</v>
      </c>
      <c r="F813" s="3">
        <f t="shared" si="75"/>
        <v>7</v>
      </c>
      <c r="G813" s="2">
        <f t="shared" si="76"/>
        <v>4</v>
      </c>
      <c r="H813" s="3">
        <f t="shared" si="77"/>
        <v>3</v>
      </c>
    </row>
    <row r="814" spans="1:8" x14ac:dyDescent="0.2">
      <c r="A814" s="6">
        <v>764</v>
      </c>
      <c r="B814" s="6">
        <f t="shared" si="73"/>
        <v>25.11780821917808</v>
      </c>
      <c r="C814" s="3">
        <f>IF($E$2="Male",VLOOKUP(ROUNDDOWN(B814,0),'Boys WHO lb'!A:M,$I$6,FALSE),IF($E$2="Female",VLOOKUP(ROUNDDOWN(B814,0),'Girls WHO lb'!A:M,$I$6,FALSE),0))</f>
        <v>25.794084675644999</v>
      </c>
      <c r="D814" s="3">
        <f>IF($E$2="Male",VLOOKUP(ROUNDUP(B814,0),'Boys WHO lb'!A:M,$I$6,FALSE),IF($E$2="Female",VLOOKUP(ROUNDUP(B814,0),'Girls WHO lb'!A:M,$I$6,FALSE),0))</f>
        <v>26.235009200015</v>
      </c>
      <c r="E814" s="3">
        <f t="shared" si="74"/>
        <v>25.846029208652972</v>
      </c>
      <c r="F814" s="3">
        <f t="shared" si="75"/>
        <v>7</v>
      </c>
      <c r="G814" s="2">
        <f t="shared" si="76"/>
        <v>4</v>
      </c>
      <c r="H814" s="3">
        <f t="shared" si="77"/>
        <v>3</v>
      </c>
    </row>
    <row r="815" spans="1:8" x14ac:dyDescent="0.2">
      <c r="A815" s="6">
        <v>765</v>
      </c>
      <c r="B815" s="6">
        <f t="shared" si="73"/>
        <v>25.150684931506849</v>
      </c>
      <c r="C815" s="3">
        <f>IF($E$2="Male",VLOOKUP(ROUNDDOWN(B815,0),'Boys WHO lb'!A:M,$I$6,FALSE),IF($E$2="Female",VLOOKUP(ROUNDDOWN(B815,0),'Girls WHO lb'!A:M,$I$6,FALSE),0))</f>
        <v>25.794084675644999</v>
      </c>
      <c r="D815" s="3">
        <f>IF($E$2="Male",VLOOKUP(ROUNDUP(B815,0),'Boys WHO lb'!A:M,$I$6,FALSE),IF($E$2="Female",VLOOKUP(ROUNDUP(B815,0),'Girls WHO lb'!A:M,$I$6,FALSE),0))</f>
        <v>26.235009200015</v>
      </c>
      <c r="E815" s="3">
        <f t="shared" si="74"/>
        <v>25.860525357399382</v>
      </c>
      <c r="F815" s="3">
        <f t="shared" si="75"/>
        <v>7</v>
      </c>
      <c r="G815" s="2">
        <f t="shared" si="76"/>
        <v>4</v>
      </c>
      <c r="H815" s="3">
        <f t="shared" si="77"/>
        <v>3</v>
      </c>
    </row>
    <row r="816" spans="1:8" x14ac:dyDescent="0.2">
      <c r="A816" s="6">
        <v>766</v>
      </c>
      <c r="B816" s="6">
        <f t="shared" si="73"/>
        <v>25.183561643835617</v>
      </c>
      <c r="C816" s="3">
        <f>IF($E$2="Male",VLOOKUP(ROUNDDOWN(B816,0),'Boys WHO lb'!A:M,$I$6,FALSE),IF($E$2="Female",VLOOKUP(ROUNDDOWN(B816,0),'Girls WHO lb'!A:M,$I$6,FALSE),0))</f>
        <v>25.794084675644999</v>
      </c>
      <c r="D816" s="3">
        <f>IF($E$2="Male",VLOOKUP(ROUNDUP(B816,0),'Boys WHO lb'!A:M,$I$6,FALSE),IF($E$2="Female",VLOOKUP(ROUNDUP(B816,0),'Girls WHO lb'!A:M,$I$6,FALSE),0))</f>
        <v>26.235009200015</v>
      </c>
      <c r="E816" s="3">
        <f t="shared" si="74"/>
        <v>25.875021506145796</v>
      </c>
      <c r="F816" s="3">
        <f t="shared" si="75"/>
        <v>7</v>
      </c>
      <c r="G816" s="2">
        <f t="shared" si="76"/>
        <v>4</v>
      </c>
      <c r="H816" s="3">
        <f t="shared" si="77"/>
        <v>3</v>
      </c>
    </row>
    <row r="817" spans="1:8" x14ac:dyDescent="0.2">
      <c r="A817" s="6">
        <v>767</v>
      </c>
      <c r="B817" s="6">
        <f t="shared" si="73"/>
        <v>25.216438356164382</v>
      </c>
      <c r="C817" s="3">
        <f>IF($E$2="Male",VLOOKUP(ROUNDDOWN(B817,0),'Boys WHO lb'!A:M,$I$6,FALSE),IF($E$2="Female",VLOOKUP(ROUNDDOWN(B817,0),'Girls WHO lb'!A:M,$I$6,FALSE),0))</f>
        <v>25.794084675644999</v>
      </c>
      <c r="D817" s="3">
        <f>IF($E$2="Male",VLOOKUP(ROUNDUP(B817,0),'Boys WHO lb'!A:M,$I$6,FALSE),IF($E$2="Female",VLOOKUP(ROUNDUP(B817,0),'Girls WHO lb'!A:M,$I$6,FALSE),0))</f>
        <v>26.235009200015</v>
      </c>
      <c r="E817" s="3">
        <f t="shared" si="74"/>
        <v>25.889517654892202</v>
      </c>
      <c r="F817" s="3">
        <f t="shared" si="75"/>
        <v>7</v>
      </c>
      <c r="G817" s="2">
        <f t="shared" si="76"/>
        <v>4</v>
      </c>
      <c r="H817" s="3">
        <f t="shared" si="77"/>
        <v>3</v>
      </c>
    </row>
    <row r="818" spans="1:8" x14ac:dyDescent="0.2">
      <c r="A818" s="6">
        <v>768</v>
      </c>
      <c r="B818" s="6">
        <f t="shared" ref="B818:B881" si="78">A818/$I$3</f>
        <v>25.24931506849315</v>
      </c>
      <c r="C818" s="3">
        <f>IF($E$2="Male",VLOOKUP(ROUNDDOWN(B818,0),'Boys WHO lb'!A:M,$I$6,FALSE),IF($E$2="Female",VLOOKUP(ROUNDDOWN(B818,0),'Girls WHO lb'!A:M,$I$6,FALSE),0))</f>
        <v>25.794084675644999</v>
      </c>
      <c r="D818" s="3">
        <f>IF($E$2="Male",VLOOKUP(ROUNDUP(B818,0),'Boys WHO lb'!A:M,$I$6,FALSE),IF($E$2="Female",VLOOKUP(ROUNDUP(B818,0),'Girls WHO lb'!A:M,$I$6,FALSE),0))</f>
        <v>26.235009200015</v>
      </c>
      <c r="E818" s="3">
        <f t="shared" ref="E818:E881" si="79">C818+(MOD(B818,1)*(D818-C818))</f>
        <v>25.904013803638616</v>
      </c>
      <c r="F818" s="3">
        <f t="shared" ref="F818:F881" si="80">IF(B818&lt;=1,12,IF(B818&lt;=3,10,IF(B818&lt;=12,8,IF(B818&lt;=36,7))))</f>
        <v>7</v>
      </c>
      <c r="G818" s="2">
        <f t="shared" si="76"/>
        <v>4</v>
      </c>
      <c r="H818" s="3">
        <f t="shared" si="77"/>
        <v>3</v>
      </c>
    </row>
    <row r="819" spans="1:8" x14ac:dyDescent="0.2">
      <c r="A819" s="6">
        <v>769</v>
      </c>
      <c r="B819" s="6">
        <f t="shared" si="78"/>
        <v>25.282191780821918</v>
      </c>
      <c r="C819" s="3">
        <f>IF($E$2="Male",VLOOKUP(ROUNDDOWN(B819,0),'Boys WHO lb'!A:M,$I$6,FALSE),IF($E$2="Female",VLOOKUP(ROUNDDOWN(B819,0),'Girls WHO lb'!A:M,$I$6,FALSE),0))</f>
        <v>25.794084675644999</v>
      </c>
      <c r="D819" s="3">
        <f>IF($E$2="Male",VLOOKUP(ROUNDUP(B819,0),'Boys WHO lb'!A:M,$I$6,FALSE),IF($E$2="Female",VLOOKUP(ROUNDUP(B819,0),'Girls WHO lb'!A:M,$I$6,FALSE),0))</f>
        <v>26.235009200015</v>
      </c>
      <c r="E819" s="3">
        <f t="shared" si="79"/>
        <v>25.918509952385026</v>
      </c>
      <c r="F819" s="3">
        <f t="shared" si="80"/>
        <v>7</v>
      </c>
      <c r="G819" s="2">
        <f t="shared" ref="G819:G882" si="81">IF(E819&lt;=8,0,IF(E819&lt;=12,1,IF(E819&lt;=16,2,IF(E819&lt;=22,3,IF(E819&lt;=27,4,IF(E819&lt;=35,5,IF(E819&lt;=50,6,"")))))))</f>
        <v>4</v>
      </c>
      <c r="H819" s="3">
        <f t="shared" ref="H819:H882" si="82">IF(E819&lt;=10,0,IF(E819&lt;=15,1,IF(E819&lt;=18,2,IF(E819&lt;=28,3,IF(E819&lt;=37,4,IF(E819&lt;=50,6,""))))))</f>
        <v>3</v>
      </c>
    </row>
    <row r="820" spans="1:8" x14ac:dyDescent="0.2">
      <c r="A820" s="6">
        <v>770</v>
      </c>
      <c r="B820" s="6">
        <f t="shared" si="78"/>
        <v>25.315068493150683</v>
      </c>
      <c r="C820" s="3">
        <f>IF($E$2="Male",VLOOKUP(ROUNDDOWN(B820,0),'Boys WHO lb'!A:M,$I$6,FALSE),IF($E$2="Female",VLOOKUP(ROUNDDOWN(B820,0),'Girls WHO lb'!A:M,$I$6,FALSE),0))</f>
        <v>25.794084675644999</v>
      </c>
      <c r="D820" s="3">
        <f>IF($E$2="Male",VLOOKUP(ROUNDUP(B820,0),'Boys WHO lb'!A:M,$I$6,FALSE),IF($E$2="Female",VLOOKUP(ROUNDUP(B820,0),'Girls WHO lb'!A:M,$I$6,FALSE),0))</f>
        <v>26.235009200015</v>
      </c>
      <c r="E820" s="3">
        <f t="shared" si="79"/>
        <v>25.933006101131436</v>
      </c>
      <c r="F820" s="3">
        <f t="shared" si="80"/>
        <v>7</v>
      </c>
      <c r="G820" s="2">
        <f t="shared" si="81"/>
        <v>4</v>
      </c>
      <c r="H820" s="3">
        <f t="shared" si="82"/>
        <v>3</v>
      </c>
    </row>
    <row r="821" spans="1:8" x14ac:dyDescent="0.2">
      <c r="A821" s="6">
        <v>771</v>
      </c>
      <c r="B821" s="6">
        <f t="shared" si="78"/>
        <v>25.347945205479451</v>
      </c>
      <c r="C821" s="3">
        <f>IF($E$2="Male",VLOOKUP(ROUNDDOWN(B821,0),'Boys WHO lb'!A:M,$I$6,FALSE),IF($E$2="Female",VLOOKUP(ROUNDDOWN(B821,0),'Girls WHO lb'!A:M,$I$6,FALSE),0))</f>
        <v>25.794084675644999</v>
      </c>
      <c r="D821" s="3">
        <f>IF($E$2="Male",VLOOKUP(ROUNDUP(B821,0),'Boys WHO lb'!A:M,$I$6,FALSE),IF($E$2="Female",VLOOKUP(ROUNDUP(B821,0),'Girls WHO lb'!A:M,$I$6,FALSE),0))</f>
        <v>26.235009200015</v>
      </c>
      <c r="E821" s="3">
        <f t="shared" si="79"/>
        <v>25.94750224987785</v>
      </c>
      <c r="F821" s="3">
        <f t="shared" si="80"/>
        <v>7</v>
      </c>
      <c r="G821" s="2">
        <f t="shared" si="81"/>
        <v>4</v>
      </c>
      <c r="H821" s="3">
        <f t="shared" si="82"/>
        <v>3</v>
      </c>
    </row>
    <row r="822" spans="1:8" x14ac:dyDescent="0.2">
      <c r="A822" s="6">
        <v>772</v>
      </c>
      <c r="B822" s="6">
        <f t="shared" si="78"/>
        <v>25.38082191780822</v>
      </c>
      <c r="C822" s="3">
        <f>IF($E$2="Male",VLOOKUP(ROUNDDOWN(B822,0),'Boys WHO lb'!A:M,$I$6,FALSE),IF($E$2="Female",VLOOKUP(ROUNDDOWN(B822,0),'Girls WHO lb'!A:M,$I$6,FALSE),0))</f>
        <v>25.794084675644999</v>
      </c>
      <c r="D822" s="3">
        <f>IF($E$2="Male",VLOOKUP(ROUNDUP(B822,0),'Boys WHO lb'!A:M,$I$6,FALSE),IF($E$2="Female",VLOOKUP(ROUNDUP(B822,0),'Girls WHO lb'!A:M,$I$6,FALSE),0))</f>
        <v>26.235009200015</v>
      </c>
      <c r="E822" s="3">
        <f t="shared" si="79"/>
        <v>25.96199839862426</v>
      </c>
      <c r="F822" s="3">
        <f t="shared" si="80"/>
        <v>7</v>
      </c>
      <c r="G822" s="2">
        <f t="shared" si="81"/>
        <v>4</v>
      </c>
      <c r="H822" s="3">
        <f t="shared" si="82"/>
        <v>3</v>
      </c>
    </row>
    <row r="823" spans="1:8" x14ac:dyDescent="0.2">
      <c r="A823" s="6">
        <v>773</v>
      </c>
      <c r="B823" s="6">
        <f t="shared" si="78"/>
        <v>25.413698630136984</v>
      </c>
      <c r="C823" s="3">
        <f>IF($E$2="Male",VLOOKUP(ROUNDDOWN(B823,0),'Boys WHO lb'!A:M,$I$6,FALSE),IF($E$2="Female",VLOOKUP(ROUNDDOWN(B823,0),'Girls WHO lb'!A:M,$I$6,FALSE),0))</f>
        <v>25.794084675644999</v>
      </c>
      <c r="D823" s="3">
        <f>IF($E$2="Male",VLOOKUP(ROUNDUP(B823,0),'Boys WHO lb'!A:M,$I$6,FALSE),IF($E$2="Female",VLOOKUP(ROUNDUP(B823,0),'Girls WHO lb'!A:M,$I$6,FALSE),0))</f>
        <v>26.235009200015</v>
      </c>
      <c r="E823" s="3">
        <f t="shared" si="79"/>
        <v>25.97649454737067</v>
      </c>
      <c r="F823" s="3">
        <f t="shared" si="80"/>
        <v>7</v>
      </c>
      <c r="G823" s="2">
        <f t="shared" si="81"/>
        <v>4</v>
      </c>
      <c r="H823" s="3">
        <f t="shared" si="82"/>
        <v>3</v>
      </c>
    </row>
    <row r="824" spans="1:8" x14ac:dyDescent="0.2">
      <c r="A824" s="6">
        <v>774</v>
      </c>
      <c r="B824" s="6">
        <f t="shared" si="78"/>
        <v>25.446575342465753</v>
      </c>
      <c r="C824" s="3">
        <f>IF($E$2="Male",VLOOKUP(ROUNDDOWN(B824,0),'Boys WHO lb'!A:M,$I$6,FALSE),IF($E$2="Female",VLOOKUP(ROUNDDOWN(B824,0),'Girls WHO lb'!A:M,$I$6,FALSE),0))</f>
        <v>25.794084675644999</v>
      </c>
      <c r="D824" s="3">
        <f>IF($E$2="Male",VLOOKUP(ROUNDUP(B824,0),'Boys WHO lb'!A:M,$I$6,FALSE),IF($E$2="Female",VLOOKUP(ROUNDUP(B824,0),'Girls WHO lb'!A:M,$I$6,FALSE),0))</f>
        <v>26.235009200015</v>
      </c>
      <c r="E824" s="3">
        <f t="shared" si="79"/>
        <v>25.99099069611708</v>
      </c>
      <c r="F824" s="3">
        <f t="shared" si="80"/>
        <v>7</v>
      </c>
      <c r="G824" s="2">
        <f t="shared" si="81"/>
        <v>4</v>
      </c>
      <c r="H824" s="3">
        <f t="shared" si="82"/>
        <v>3</v>
      </c>
    </row>
    <row r="825" spans="1:8" x14ac:dyDescent="0.2">
      <c r="A825" s="6">
        <v>775</v>
      </c>
      <c r="B825" s="6">
        <f t="shared" si="78"/>
        <v>25.479452054794521</v>
      </c>
      <c r="C825" s="3">
        <f>IF($E$2="Male",VLOOKUP(ROUNDDOWN(B825,0),'Boys WHO lb'!A:M,$I$6,FALSE),IF($E$2="Female",VLOOKUP(ROUNDDOWN(B825,0),'Girls WHO lb'!A:M,$I$6,FALSE),0))</f>
        <v>25.794084675644999</v>
      </c>
      <c r="D825" s="3">
        <f>IF($E$2="Male",VLOOKUP(ROUNDUP(B825,0),'Boys WHO lb'!A:M,$I$6,FALSE),IF($E$2="Female",VLOOKUP(ROUNDUP(B825,0),'Girls WHO lb'!A:M,$I$6,FALSE),0))</f>
        <v>26.235009200015</v>
      </c>
      <c r="E825" s="3">
        <f t="shared" si="79"/>
        <v>26.005486844863494</v>
      </c>
      <c r="F825" s="3">
        <f t="shared" si="80"/>
        <v>7</v>
      </c>
      <c r="G825" s="2">
        <f t="shared" si="81"/>
        <v>4</v>
      </c>
      <c r="H825" s="3">
        <f t="shared" si="82"/>
        <v>3</v>
      </c>
    </row>
    <row r="826" spans="1:8" x14ac:dyDescent="0.2">
      <c r="A826" s="6">
        <v>776</v>
      </c>
      <c r="B826" s="6">
        <f t="shared" si="78"/>
        <v>25.512328767123286</v>
      </c>
      <c r="C826" s="3">
        <f>IF($E$2="Male",VLOOKUP(ROUNDDOWN(B826,0),'Boys WHO lb'!A:M,$I$6,FALSE),IF($E$2="Female",VLOOKUP(ROUNDDOWN(B826,0),'Girls WHO lb'!A:M,$I$6,FALSE),0))</f>
        <v>25.794084675644999</v>
      </c>
      <c r="D826" s="3">
        <f>IF($E$2="Male",VLOOKUP(ROUNDUP(B826,0),'Boys WHO lb'!A:M,$I$6,FALSE),IF($E$2="Female",VLOOKUP(ROUNDUP(B826,0),'Girls WHO lb'!A:M,$I$6,FALSE),0))</f>
        <v>26.235009200015</v>
      </c>
      <c r="E826" s="3">
        <f t="shared" si="79"/>
        <v>26.019982993609904</v>
      </c>
      <c r="F826" s="3">
        <f t="shared" si="80"/>
        <v>7</v>
      </c>
      <c r="G826" s="2">
        <f t="shared" si="81"/>
        <v>4</v>
      </c>
      <c r="H826" s="3">
        <f t="shared" si="82"/>
        <v>3</v>
      </c>
    </row>
    <row r="827" spans="1:8" x14ac:dyDescent="0.2">
      <c r="A827" s="6">
        <v>777</v>
      </c>
      <c r="B827" s="6">
        <f t="shared" si="78"/>
        <v>25.545205479452054</v>
      </c>
      <c r="C827" s="3">
        <f>IF($E$2="Male",VLOOKUP(ROUNDDOWN(B827,0),'Boys WHO lb'!A:M,$I$6,FALSE),IF($E$2="Female",VLOOKUP(ROUNDDOWN(B827,0),'Girls WHO lb'!A:M,$I$6,FALSE),0))</f>
        <v>25.794084675644999</v>
      </c>
      <c r="D827" s="3">
        <f>IF($E$2="Male",VLOOKUP(ROUNDUP(B827,0),'Boys WHO lb'!A:M,$I$6,FALSE),IF($E$2="Female",VLOOKUP(ROUNDUP(B827,0),'Girls WHO lb'!A:M,$I$6,FALSE),0))</f>
        <v>26.235009200015</v>
      </c>
      <c r="E827" s="3">
        <f t="shared" si="79"/>
        <v>26.034479142356314</v>
      </c>
      <c r="F827" s="3">
        <f t="shared" si="80"/>
        <v>7</v>
      </c>
      <c r="G827" s="2">
        <f t="shared" si="81"/>
        <v>4</v>
      </c>
      <c r="H827" s="3">
        <f t="shared" si="82"/>
        <v>3</v>
      </c>
    </row>
    <row r="828" spans="1:8" x14ac:dyDescent="0.2">
      <c r="A828" s="6">
        <v>778</v>
      </c>
      <c r="B828" s="6">
        <f t="shared" si="78"/>
        <v>25.578082191780823</v>
      </c>
      <c r="C828" s="3">
        <f>IF($E$2="Male",VLOOKUP(ROUNDDOWN(B828,0),'Boys WHO lb'!A:M,$I$6,FALSE),IF($E$2="Female",VLOOKUP(ROUNDDOWN(B828,0),'Girls WHO lb'!A:M,$I$6,FALSE),0))</f>
        <v>25.794084675644999</v>
      </c>
      <c r="D828" s="3">
        <f>IF($E$2="Male",VLOOKUP(ROUNDUP(B828,0),'Boys WHO lb'!A:M,$I$6,FALSE),IF($E$2="Female",VLOOKUP(ROUNDUP(B828,0),'Girls WHO lb'!A:M,$I$6,FALSE),0))</f>
        <v>26.235009200015</v>
      </c>
      <c r="E828" s="3">
        <f t="shared" si="79"/>
        <v>26.048975291102725</v>
      </c>
      <c r="F828" s="3">
        <f t="shared" si="80"/>
        <v>7</v>
      </c>
      <c r="G828" s="2">
        <f t="shared" si="81"/>
        <v>4</v>
      </c>
      <c r="H828" s="3">
        <f t="shared" si="82"/>
        <v>3</v>
      </c>
    </row>
    <row r="829" spans="1:8" x14ac:dyDescent="0.2">
      <c r="A829" s="6">
        <v>779</v>
      </c>
      <c r="B829" s="6">
        <f t="shared" si="78"/>
        <v>25.610958904109587</v>
      </c>
      <c r="C829" s="3">
        <f>IF($E$2="Male",VLOOKUP(ROUNDDOWN(B829,0),'Boys WHO lb'!A:M,$I$6,FALSE),IF($E$2="Female",VLOOKUP(ROUNDDOWN(B829,0),'Girls WHO lb'!A:M,$I$6,FALSE),0))</f>
        <v>25.794084675644999</v>
      </c>
      <c r="D829" s="3">
        <f>IF($E$2="Male",VLOOKUP(ROUNDUP(B829,0),'Boys WHO lb'!A:M,$I$6,FALSE),IF($E$2="Female",VLOOKUP(ROUNDUP(B829,0),'Girls WHO lb'!A:M,$I$6,FALSE),0))</f>
        <v>26.235009200015</v>
      </c>
      <c r="E829" s="3">
        <f t="shared" si="79"/>
        <v>26.063471439849135</v>
      </c>
      <c r="F829" s="3">
        <f t="shared" si="80"/>
        <v>7</v>
      </c>
      <c r="G829" s="2">
        <f t="shared" si="81"/>
        <v>4</v>
      </c>
      <c r="H829" s="3">
        <f t="shared" si="82"/>
        <v>3</v>
      </c>
    </row>
    <row r="830" spans="1:8" x14ac:dyDescent="0.2">
      <c r="A830" s="6">
        <v>780</v>
      </c>
      <c r="B830" s="6">
        <f t="shared" si="78"/>
        <v>25.643835616438356</v>
      </c>
      <c r="C830" s="3">
        <f>IF($E$2="Male",VLOOKUP(ROUNDDOWN(B830,0),'Boys WHO lb'!A:M,$I$6,FALSE),IF($E$2="Female",VLOOKUP(ROUNDDOWN(B830,0),'Girls WHO lb'!A:M,$I$6,FALSE),0))</f>
        <v>25.794084675644999</v>
      </c>
      <c r="D830" s="3">
        <f>IF($E$2="Male",VLOOKUP(ROUNDUP(B830,0),'Boys WHO lb'!A:M,$I$6,FALSE),IF($E$2="Female",VLOOKUP(ROUNDUP(B830,0),'Girls WHO lb'!A:M,$I$6,FALSE),0))</f>
        <v>26.235009200015</v>
      </c>
      <c r="E830" s="3">
        <f t="shared" si="79"/>
        <v>26.077967588595548</v>
      </c>
      <c r="F830" s="3">
        <f t="shared" si="80"/>
        <v>7</v>
      </c>
      <c r="G830" s="2">
        <f t="shared" si="81"/>
        <v>4</v>
      </c>
      <c r="H830" s="3">
        <f t="shared" si="82"/>
        <v>3</v>
      </c>
    </row>
    <row r="831" spans="1:8" x14ac:dyDescent="0.2">
      <c r="A831" s="6">
        <v>781</v>
      </c>
      <c r="B831" s="6">
        <f t="shared" si="78"/>
        <v>25.676712328767124</v>
      </c>
      <c r="C831" s="3">
        <f>IF($E$2="Male",VLOOKUP(ROUNDDOWN(B831,0),'Boys WHO lb'!A:M,$I$6,FALSE),IF($E$2="Female",VLOOKUP(ROUNDDOWN(B831,0),'Girls WHO lb'!A:M,$I$6,FALSE),0))</f>
        <v>25.794084675644999</v>
      </c>
      <c r="D831" s="3">
        <f>IF($E$2="Male",VLOOKUP(ROUNDUP(B831,0),'Boys WHO lb'!A:M,$I$6,FALSE),IF($E$2="Female",VLOOKUP(ROUNDUP(B831,0),'Girls WHO lb'!A:M,$I$6,FALSE),0))</f>
        <v>26.235009200015</v>
      </c>
      <c r="E831" s="3">
        <f t="shared" si="79"/>
        <v>26.092463737341959</v>
      </c>
      <c r="F831" s="3">
        <f t="shared" si="80"/>
        <v>7</v>
      </c>
      <c r="G831" s="2">
        <f t="shared" si="81"/>
        <v>4</v>
      </c>
      <c r="H831" s="3">
        <f t="shared" si="82"/>
        <v>3</v>
      </c>
    </row>
    <row r="832" spans="1:8" x14ac:dyDescent="0.2">
      <c r="A832" s="6">
        <v>782</v>
      </c>
      <c r="B832" s="6">
        <f t="shared" si="78"/>
        <v>25.709589041095889</v>
      </c>
      <c r="C832" s="3">
        <f>IF($E$2="Male",VLOOKUP(ROUNDDOWN(B832,0),'Boys WHO lb'!A:M,$I$6,FALSE),IF($E$2="Female",VLOOKUP(ROUNDDOWN(B832,0),'Girls WHO lb'!A:M,$I$6,FALSE),0))</f>
        <v>25.794084675644999</v>
      </c>
      <c r="D832" s="3">
        <f>IF($E$2="Male",VLOOKUP(ROUNDUP(B832,0),'Boys WHO lb'!A:M,$I$6,FALSE),IF($E$2="Female",VLOOKUP(ROUNDUP(B832,0),'Girls WHO lb'!A:M,$I$6,FALSE),0))</f>
        <v>26.235009200015</v>
      </c>
      <c r="E832" s="3">
        <f t="shared" si="79"/>
        <v>26.106959886088369</v>
      </c>
      <c r="F832" s="3">
        <f t="shared" si="80"/>
        <v>7</v>
      </c>
      <c r="G832" s="2">
        <f t="shared" si="81"/>
        <v>4</v>
      </c>
      <c r="H832" s="3">
        <f t="shared" si="82"/>
        <v>3</v>
      </c>
    </row>
    <row r="833" spans="1:8" x14ac:dyDescent="0.2">
      <c r="A833" s="6">
        <v>783</v>
      </c>
      <c r="B833" s="6">
        <f t="shared" si="78"/>
        <v>25.742465753424657</v>
      </c>
      <c r="C833" s="3">
        <f>IF($E$2="Male",VLOOKUP(ROUNDDOWN(B833,0),'Boys WHO lb'!A:M,$I$6,FALSE),IF($E$2="Female",VLOOKUP(ROUNDDOWN(B833,0),'Girls WHO lb'!A:M,$I$6,FALSE),0))</f>
        <v>25.794084675644999</v>
      </c>
      <c r="D833" s="3">
        <f>IF($E$2="Male",VLOOKUP(ROUNDUP(B833,0),'Boys WHO lb'!A:M,$I$6,FALSE),IF($E$2="Female",VLOOKUP(ROUNDUP(B833,0),'Girls WHO lb'!A:M,$I$6,FALSE),0))</f>
        <v>26.235009200015</v>
      </c>
      <c r="E833" s="3">
        <f t="shared" si="79"/>
        <v>26.121456034834779</v>
      </c>
      <c r="F833" s="3">
        <f t="shared" si="80"/>
        <v>7</v>
      </c>
      <c r="G833" s="2">
        <f t="shared" si="81"/>
        <v>4</v>
      </c>
      <c r="H833" s="3">
        <f t="shared" si="82"/>
        <v>3</v>
      </c>
    </row>
    <row r="834" spans="1:8" x14ac:dyDescent="0.2">
      <c r="A834" s="6">
        <v>784</v>
      </c>
      <c r="B834" s="6">
        <f t="shared" si="78"/>
        <v>25.775342465753425</v>
      </c>
      <c r="C834" s="3">
        <f>IF($E$2="Male",VLOOKUP(ROUNDDOWN(B834,0),'Boys WHO lb'!A:M,$I$6,FALSE),IF($E$2="Female",VLOOKUP(ROUNDDOWN(B834,0),'Girls WHO lb'!A:M,$I$6,FALSE),0))</f>
        <v>25.794084675644999</v>
      </c>
      <c r="D834" s="3">
        <f>IF($E$2="Male",VLOOKUP(ROUNDUP(B834,0),'Boys WHO lb'!A:M,$I$6,FALSE),IF($E$2="Female",VLOOKUP(ROUNDUP(B834,0),'Girls WHO lb'!A:M,$I$6,FALSE),0))</f>
        <v>26.235009200015</v>
      </c>
      <c r="E834" s="3">
        <f t="shared" si="79"/>
        <v>26.135952183581193</v>
      </c>
      <c r="F834" s="3">
        <f t="shared" si="80"/>
        <v>7</v>
      </c>
      <c r="G834" s="2">
        <f t="shared" si="81"/>
        <v>4</v>
      </c>
      <c r="H834" s="3">
        <f t="shared" si="82"/>
        <v>3</v>
      </c>
    </row>
    <row r="835" spans="1:8" x14ac:dyDescent="0.2">
      <c r="A835" s="6">
        <v>785</v>
      </c>
      <c r="B835" s="6">
        <f t="shared" si="78"/>
        <v>25.80821917808219</v>
      </c>
      <c r="C835" s="3">
        <f>IF($E$2="Male",VLOOKUP(ROUNDDOWN(B835,0),'Boys WHO lb'!A:M,$I$6,FALSE),IF($E$2="Female",VLOOKUP(ROUNDDOWN(B835,0),'Girls WHO lb'!A:M,$I$6,FALSE),0))</f>
        <v>25.794084675644999</v>
      </c>
      <c r="D835" s="3">
        <f>IF($E$2="Male",VLOOKUP(ROUNDUP(B835,0),'Boys WHO lb'!A:M,$I$6,FALSE),IF($E$2="Female",VLOOKUP(ROUNDUP(B835,0),'Girls WHO lb'!A:M,$I$6,FALSE),0))</f>
        <v>26.235009200015</v>
      </c>
      <c r="E835" s="3">
        <f t="shared" si="79"/>
        <v>26.150448332327603</v>
      </c>
      <c r="F835" s="3">
        <f t="shared" si="80"/>
        <v>7</v>
      </c>
      <c r="G835" s="2">
        <f t="shared" si="81"/>
        <v>4</v>
      </c>
      <c r="H835" s="3">
        <f t="shared" si="82"/>
        <v>3</v>
      </c>
    </row>
    <row r="836" spans="1:8" x14ac:dyDescent="0.2">
      <c r="A836" s="6">
        <v>786</v>
      </c>
      <c r="B836" s="6">
        <f t="shared" si="78"/>
        <v>25.841095890410958</v>
      </c>
      <c r="C836" s="3">
        <f>IF($E$2="Male",VLOOKUP(ROUNDDOWN(B836,0),'Boys WHO lb'!A:M,$I$6,FALSE),IF($E$2="Female",VLOOKUP(ROUNDDOWN(B836,0),'Girls WHO lb'!A:M,$I$6,FALSE),0))</f>
        <v>25.794084675644999</v>
      </c>
      <c r="D836" s="3">
        <f>IF($E$2="Male",VLOOKUP(ROUNDUP(B836,0),'Boys WHO lb'!A:M,$I$6,FALSE),IF($E$2="Female",VLOOKUP(ROUNDUP(B836,0),'Girls WHO lb'!A:M,$I$6,FALSE),0))</f>
        <v>26.235009200015</v>
      </c>
      <c r="E836" s="3">
        <f t="shared" si="79"/>
        <v>26.164944481074013</v>
      </c>
      <c r="F836" s="3">
        <f t="shared" si="80"/>
        <v>7</v>
      </c>
      <c r="G836" s="2">
        <f t="shared" si="81"/>
        <v>4</v>
      </c>
      <c r="H836" s="3">
        <f t="shared" si="82"/>
        <v>3</v>
      </c>
    </row>
    <row r="837" spans="1:8" x14ac:dyDescent="0.2">
      <c r="A837" s="6">
        <v>787</v>
      </c>
      <c r="B837" s="6">
        <f t="shared" si="78"/>
        <v>25.873972602739727</v>
      </c>
      <c r="C837" s="3">
        <f>IF($E$2="Male",VLOOKUP(ROUNDDOWN(B837,0),'Boys WHO lb'!A:M,$I$6,FALSE),IF($E$2="Female",VLOOKUP(ROUNDDOWN(B837,0),'Girls WHO lb'!A:M,$I$6,FALSE),0))</f>
        <v>25.794084675644999</v>
      </c>
      <c r="D837" s="3">
        <f>IF($E$2="Male",VLOOKUP(ROUNDUP(B837,0),'Boys WHO lb'!A:M,$I$6,FALSE),IF($E$2="Female",VLOOKUP(ROUNDUP(B837,0),'Girls WHO lb'!A:M,$I$6,FALSE),0))</f>
        <v>26.235009200015</v>
      </c>
      <c r="E837" s="3">
        <f t="shared" si="79"/>
        <v>26.179440629820427</v>
      </c>
      <c r="F837" s="3">
        <f t="shared" si="80"/>
        <v>7</v>
      </c>
      <c r="G837" s="2">
        <f t="shared" si="81"/>
        <v>4</v>
      </c>
      <c r="H837" s="3">
        <f t="shared" si="82"/>
        <v>3</v>
      </c>
    </row>
    <row r="838" spans="1:8" x14ac:dyDescent="0.2">
      <c r="A838" s="6">
        <v>788</v>
      </c>
      <c r="B838" s="6">
        <f t="shared" si="78"/>
        <v>25.906849315068492</v>
      </c>
      <c r="C838" s="3">
        <f>IF($E$2="Male",VLOOKUP(ROUNDDOWN(B838,0),'Boys WHO lb'!A:M,$I$6,FALSE),IF($E$2="Female",VLOOKUP(ROUNDDOWN(B838,0),'Girls WHO lb'!A:M,$I$6,FALSE),0))</f>
        <v>25.794084675644999</v>
      </c>
      <c r="D838" s="3">
        <f>IF($E$2="Male",VLOOKUP(ROUNDUP(B838,0),'Boys WHO lb'!A:M,$I$6,FALSE),IF($E$2="Female",VLOOKUP(ROUNDUP(B838,0),'Girls WHO lb'!A:M,$I$6,FALSE),0))</f>
        <v>26.235009200015</v>
      </c>
      <c r="E838" s="3">
        <f t="shared" si="79"/>
        <v>26.193936778566833</v>
      </c>
      <c r="F838" s="3">
        <f t="shared" si="80"/>
        <v>7</v>
      </c>
      <c r="G838" s="2">
        <f t="shared" si="81"/>
        <v>4</v>
      </c>
      <c r="H838" s="3">
        <f t="shared" si="82"/>
        <v>3</v>
      </c>
    </row>
    <row r="839" spans="1:8" x14ac:dyDescent="0.2">
      <c r="A839" s="6">
        <v>789</v>
      </c>
      <c r="B839" s="6">
        <f t="shared" si="78"/>
        <v>25.93972602739726</v>
      </c>
      <c r="C839" s="3">
        <f>IF($E$2="Male",VLOOKUP(ROUNDDOWN(B839,0),'Boys WHO lb'!A:M,$I$6,FALSE),IF($E$2="Female",VLOOKUP(ROUNDDOWN(B839,0),'Girls WHO lb'!A:M,$I$6,FALSE),0))</f>
        <v>25.794084675644999</v>
      </c>
      <c r="D839" s="3">
        <f>IF($E$2="Male",VLOOKUP(ROUNDUP(B839,0),'Boys WHO lb'!A:M,$I$6,FALSE),IF($E$2="Female",VLOOKUP(ROUNDUP(B839,0),'Girls WHO lb'!A:M,$I$6,FALSE),0))</f>
        <v>26.235009200015</v>
      </c>
      <c r="E839" s="3">
        <f t="shared" si="79"/>
        <v>26.208432927313247</v>
      </c>
      <c r="F839" s="3">
        <f t="shared" si="80"/>
        <v>7</v>
      </c>
      <c r="G839" s="2">
        <f t="shared" si="81"/>
        <v>4</v>
      </c>
      <c r="H839" s="3">
        <f t="shared" si="82"/>
        <v>3</v>
      </c>
    </row>
    <row r="840" spans="1:8" x14ac:dyDescent="0.2">
      <c r="A840" s="6">
        <v>790</v>
      </c>
      <c r="B840" s="6">
        <f t="shared" si="78"/>
        <v>25.972602739726025</v>
      </c>
      <c r="C840" s="3">
        <f>IF($E$2="Male",VLOOKUP(ROUNDDOWN(B840,0),'Boys WHO lb'!A:M,$I$6,FALSE),IF($E$2="Female",VLOOKUP(ROUNDDOWN(B840,0),'Girls WHO lb'!A:M,$I$6,FALSE),0))</f>
        <v>25.794084675644999</v>
      </c>
      <c r="D840" s="3">
        <f>IF($E$2="Male",VLOOKUP(ROUNDUP(B840,0),'Boys WHO lb'!A:M,$I$6,FALSE),IF($E$2="Female",VLOOKUP(ROUNDUP(B840,0),'Girls WHO lb'!A:M,$I$6,FALSE),0))</f>
        <v>26.235009200015</v>
      </c>
      <c r="E840" s="3">
        <f t="shared" si="79"/>
        <v>26.222929076059657</v>
      </c>
      <c r="F840" s="3">
        <f t="shared" si="80"/>
        <v>7</v>
      </c>
      <c r="G840" s="2">
        <f t="shared" si="81"/>
        <v>4</v>
      </c>
      <c r="H840" s="3">
        <f t="shared" si="82"/>
        <v>3</v>
      </c>
    </row>
    <row r="841" spans="1:8" x14ac:dyDescent="0.2">
      <c r="A841" s="6">
        <v>791</v>
      </c>
      <c r="B841" s="6">
        <f t="shared" si="78"/>
        <v>26.005479452054793</v>
      </c>
      <c r="C841" s="3">
        <f>IF($E$2="Male",VLOOKUP(ROUNDDOWN(B841,0),'Boys WHO lb'!A:M,$I$6,FALSE),IF($E$2="Female",VLOOKUP(ROUNDDOWN(B841,0),'Girls WHO lb'!A:M,$I$6,FALSE),0))</f>
        <v>26.235009200015</v>
      </c>
      <c r="D841" s="3">
        <f>IF($E$2="Male",VLOOKUP(ROUNDUP(B841,0),'Boys WHO lb'!A:M,$I$6,FALSE),IF($E$2="Female",VLOOKUP(ROUNDUP(B841,0),'Girls WHO lb'!A:M,$I$6,FALSE),0))</f>
        <v>26.675933724385001</v>
      </c>
      <c r="E841" s="3">
        <f t="shared" si="79"/>
        <v>26.237425224806067</v>
      </c>
      <c r="F841" s="3">
        <f t="shared" si="80"/>
        <v>7</v>
      </c>
      <c r="G841" s="2">
        <f t="shared" si="81"/>
        <v>4</v>
      </c>
      <c r="H841" s="3">
        <f t="shared" si="82"/>
        <v>3</v>
      </c>
    </row>
    <row r="842" spans="1:8" x14ac:dyDescent="0.2">
      <c r="A842" s="6">
        <v>792</v>
      </c>
      <c r="B842" s="6">
        <f t="shared" si="78"/>
        <v>26.038356164383561</v>
      </c>
      <c r="C842" s="3">
        <f>IF($E$2="Male",VLOOKUP(ROUNDDOWN(B842,0),'Boys WHO lb'!A:M,$I$6,FALSE),IF($E$2="Female",VLOOKUP(ROUNDDOWN(B842,0),'Girls WHO lb'!A:M,$I$6,FALSE),0))</f>
        <v>26.235009200015</v>
      </c>
      <c r="D842" s="3">
        <f>IF($E$2="Male",VLOOKUP(ROUNDUP(B842,0),'Boys WHO lb'!A:M,$I$6,FALSE),IF($E$2="Female",VLOOKUP(ROUNDUP(B842,0),'Girls WHO lb'!A:M,$I$6,FALSE),0))</f>
        <v>26.675933724385001</v>
      </c>
      <c r="E842" s="3">
        <f t="shared" si="79"/>
        <v>26.251921373552481</v>
      </c>
      <c r="F842" s="3">
        <f t="shared" si="80"/>
        <v>7</v>
      </c>
      <c r="G842" s="2">
        <f t="shared" si="81"/>
        <v>4</v>
      </c>
      <c r="H842" s="3">
        <f t="shared" si="82"/>
        <v>3</v>
      </c>
    </row>
    <row r="843" spans="1:8" x14ac:dyDescent="0.2">
      <c r="A843" s="6">
        <v>793</v>
      </c>
      <c r="B843" s="6">
        <f t="shared" si="78"/>
        <v>26.071232876712326</v>
      </c>
      <c r="C843" s="3">
        <f>IF($E$2="Male",VLOOKUP(ROUNDDOWN(B843,0),'Boys WHO lb'!A:M,$I$6,FALSE),IF($E$2="Female",VLOOKUP(ROUNDDOWN(B843,0),'Girls WHO lb'!A:M,$I$6,FALSE),0))</f>
        <v>26.235009200015</v>
      </c>
      <c r="D843" s="3">
        <f>IF($E$2="Male",VLOOKUP(ROUNDUP(B843,0),'Boys WHO lb'!A:M,$I$6,FALSE),IF($E$2="Female",VLOOKUP(ROUNDUP(B843,0),'Girls WHO lb'!A:M,$I$6,FALSE),0))</f>
        <v>26.675933724385001</v>
      </c>
      <c r="E843" s="3">
        <f t="shared" si="79"/>
        <v>26.266417522298891</v>
      </c>
      <c r="F843" s="3">
        <f t="shared" si="80"/>
        <v>7</v>
      </c>
      <c r="G843" s="2">
        <f t="shared" si="81"/>
        <v>4</v>
      </c>
      <c r="H843" s="3">
        <f t="shared" si="82"/>
        <v>3</v>
      </c>
    </row>
    <row r="844" spans="1:8" x14ac:dyDescent="0.2">
      <c r="A844" s="6">
        <v>794</v>
      </c>
      <c r="B844" s="6">
        <f t="shared" si="78"/>
        <v>26.104109589041094</v>
      </c>
      <c r="C844" s="3">
        <f>IF($E$2="Male",VLOOKUP(ROUNDDOWN(B844,0),'Boys WHO lb'!A:M,$I$6,FALSE),IF($E$2="Female",VLOOKUP(ROUNDDOWN(B844,0),'Girls WHO lb'!A:M,$I$6,FALSE),0))</f>
        <v>26.235009200015</v>
      </c>
      <c r="D844" s="3">
        <f>IF($E$2="Male",VLOOKUP(ROUNDUP(B844,0),'Boys WHO lb'!A:M,$I$6,FALSE),IF($E$2="Female",VLOOKUP(ROUNDUP(B844,0),'Girls WHO lb'!A:M,$I$6,FALSE),0))</f>
        <v>26.675933724385001</v>
      </c>
      <c r="E844" s="3">
        <f t="shared" si="79"/>
        <v>26.280913671045301</v>
      </c>
      <c r="F844" s="3">
        <f t="shared" si="80"/>
        <v>7</v>
      </c>
      <c r="G844" s="2">
        <f t="shared" si="81"/>
        <v>4</v>
      </c>
      <c r="H844" s="3">
        <f t="shared" si="82"/>
        <v>3</v>
      </c>
    </row>
    <row r="845" spans="1:8" x14ac:dyDescent="0.2">
      <c r="A845" s="6">
        <v>795</v>
      </c>
      <c r="B845" s="6">
        <f t="shared" si="78"/>
        <v>26.136986301369863</v>
      </c>
      <c r="C845" s="3">
        <f>IF($E$2="Male",VLOOKUP(ROUNDDOWN(B845,0),'Boys WHO lb'!A:M,$I$6,FALSE),IF($E$2="Female",VLOOKUP(ROUNDDOWN(B845,0),'Girls WHO lb'!A:M,$I$6,FALSE),0))</f>
        <v>26.235009200015</v>
      </c>
      <c r="D845" s="3">
        <f>IF($E$2="Male",VLOOKUP(ROUNDUP(B845,0),'Boys WHO lb'!A:M,$I$6,FALSE),IF($E$2="Female",VLOOKUP(ROUNDUP(B845,0),'Girls WHO lb'!A:M,$I$6,FALSE),0))</f>
        <v>26.675933724385001</v>
      </c>
      <c r="E845" s="3">
        <f t="shared" si="79"/>
        <v>26.295409819791711</v>
      </c>
      <c r="F845" s="3">
        <f t="shared" si="80"/>
        <v>7</v>
      </c>
      <c r="G845" s="2">
        <f t="shared" si="81"/>
        <v>4</v>
      </c>
      <c r="H845" s="3">
        <f t="shared" si="82"/>
        <v>3</v>
      </c>
    </row>
    <row r="846" spans="1:8" x14ac:dyDescent="0.2">
      <c r="A846" s="6">
        <v>796</v>
      </c>
      <c r="B846" s="6">
        <f t="shared" si="78"/>
        <v>26.169863013698627</v>
      </c>
      <c r="C846" s="3">
        <f>IF($E$2="Male",VLOOKUP(ROUNDDOWN(B846,0),'Boys WHO lb'!A:M,$I$6,FALSE),IF($E$2="Female",VLOOKUP(ROUNDDOWN(B846,0),'Girls WHO lb'!A:M,$I$6,FALSE),0))</f>
        <v>26.235009200015</v>
      </c>
      <c r="D846" s="3">
        <f>IF($E$2="Male",VLOOKUP(ROUNDUP(B846,0),'Boys WHO lb'!A:M,$I$6,FALSE),IF($E$2="Female",VLOOKUP(ROUNDUP(B846,0),'Girls WHO lb'!A:M,$I$6,FALSE),0))</f>
        <v>26.675933724385001</v>
      </c>
      <c r="E846" s="3">
        <f t="shared" si="79"/>
        <v>26.309905968538121</v>
      </c>
      <c r="F846" s="3">
        <f t="shared" si="80"/>
        <v>7</v>
      </c>
      <c r="G846" s="2">
        <f t="shared" si="81"/>
        <v>4</v>
      </c>
      <c r="H846" s="3">
        <f t="shared" si="82"/>
        <v>3</v>
      </c>
    </row>
    <row r="847" spans="1:8" x14ac:dyDescent="0.2">
      <c r="A847" s="6">
        <v>797</v>
      </c>
      <c r="B847" s="6">
        <f t="shared" si="78"/>
        <v>26.202739726027396</v>
      </c>
      <c r="C847" s="3">
        <f>IF($E$2="Male",VLOOKUP(ROUNDDOWN(B847,0),'Boys WHO lb'!A:M,$I$6,FALSE),IF($E$2="Female",VLOOKUP(ROUNDDOWN(B847,0),'Girls WHO lb'!A:M,$I$6,FALSE),0))</f>
        <v>26.235009200015</v>
      </c>
      <c r="D847" s="3">
        <f>IF($E$2="Male",VLOOKUP(ROUNDUP(B847,0),'Boys WHO lb'!A:M,$I$6,FALSE),IF($E$2="Female",VLOOKUP(ROUNDUP(B847,0),'Girls WHO lb'!A:M,$I$6,FALSE),0))</f>
        <v>26.675933724385001</v>
      </c>
      <c r="E847" s="3">
        <f t="shared" si="79"/>
        <v>26.324402117284535</v>
      </c>
      <c r="F847" s="3">
        <f t="shared" si="80"/>
        <v>7</v>
      </c>
      <c r="G847" s="2">
        <f t="shared" si="81"/>
        <v>4</v>
      </c>
      <c r="H847" s="3">
        <f t="shared" si="82"/>
        <v>3</v>
      </c>
    </row>
    <row r="848" spans="1:8" x14ac:dyDescent="0.2">
      <c r="A848" s="6">
        <v>798</v>
      </c>
      <c r="B848" s="6">
        <f t="shared" si="78"/>
        <v>26.235616438356164</v>
      </c>
      <c r="C848" s="3">
        <f>IF($E$2="Male",VLOOKUP(ROUNDDOWN(B848,0),'Boys WHO lb'!A:M,$I$6,FALSE),IF($E$2="Female",VLOOKUP(ROUNDDOWN(B848,0),'Girls WHO lb'!A:M,$I$6,FALSE),0))</f>
        <v>26.235009200015</v>
      </c>
      <c r="D848" s="3">
        <f>IF($E$2="Male",VLOOKUP(ROUNDUP(B848,0),'Boys WHO lb'!A:M,$I$6,FALSE),IF($E$2="Female",VLOOKUP(ROUNDUP(B848,0),'Girls WHO lb'!A:M,$I$6,FALSE),0))</f>
        <v>26.675933724385001</v>
      </c>
      <c r="E848" s="3">
        <f t="shared" si="79"/>
        <v>26.338898266030945</v>
      </c>
      <c r="F848" s="3">
        <f t="shared" si="80"/>
        <v>7</v>
      </c>
      <c r="G848" s="2">
        <f t="shared" si="81"/>
        <v>4</v>
      </c>
      <c r="H848" s="3">
        <f t="shared" si="82"/>
        <v>3</v>
      </c>
    </row>
    <row r="849" spans="1:8" x14ac:dyDescent="0.2">
      <c r="A849" s="6">
        <v>799</v>
      </c>
      <c r="B849" s="6">
        <f t="shared" si="78"/>
        <v>26.268493150684929</v>
      </c>
      <c r="C849" s="3">
        <f>IF($E$2="Male",VLOOKUP(ROUNDDOWN(B849,0),'Boys WHO lb'!A:M,$I$6,FALSE),IF($E$2="Female",VLOOKUP(ROUNDDOWN(B849,0),'Girls WHO lb'!A:M,$I$6,FALSE),0))</f>
        <v>26.235009200015</v>
      </c>
      <c r="D849" s="3">
        <f>IF($E$2="Male",VLOOKUP(ROUNDUP(B849,0),'Boys WHO lb'!A:M,$I$6,FALSE),IF($E$2="Female",VLOOKUP(ROUNDUP(B849,0),'Girls WHO lb'!A:M,$I$6,FALSE),0))</f>
        <v>26.675933724385001</v>
      </c>
      <c r="E849" s="3">
        <f t="shared" si="79"/>
        <v>26.353394414777355</v>
      </c>
      <c r="F849" s="3">
        <f t="shared" si="80"/>
        <v>7</v>
      </c>
      <c r="G849" s="2">
        <f t="shared" si="81"/>
        <v>4</v>
      </c>
      <c r="H849" s="3">
        <f t="shared" si="82"/>
        <v>3</v>
      </c>
    </row>
    <row r="850" spans="1:8" x14ac:dyDescent="0.2">
      <c r="A850" s="6">
        <v>800</v>
      </c>
      <c r="B850" s="6">
        <f t="shared" si="78"/>
        <v>26.301369863013697</v>
      </c>
      <c r="C850" s="3">
        <f>IF($E$2="Male",VLOOKUP(ROUNDDOWN(B850,0),'Boys WHO lb'!A:M,$I$6,FALSE),IF($E$2="Female",VLOOKUP(ROUNDDOWN(B850,0),'Girls WHO lb'!A:M,$I$6,FALSE),0))</f>
        <v>26.235009200015</v>
      </c>
      <c r="D850" s="3">
        <f>IF($E$2="Male",VLOOKUP(ROUNDUP(B850,0),'Boys WHO lb'!A:M,$I$6,FALSE),IF($E$2="Female",VLOOKUP(ROUNDUP(B850,0),'Girls WHO lb'!A:M,$I$6,FALSE),0))</f>
        <v>26.675933724385001</v>
      </c>
      <c r="E850" s="3">
        <f t="shared" si="79"/>
        <v>26.367890563523765</v>
      </c>
      <c r="F850" s="3">
        <f t="shared" si="80"/>
        <v>7</v>
      </c>
      <c r="G850" s="2">
        <f t="shared" si="81"/>
        <v>4</v>
      </c>
      <c r="H850" s="3">
        <f t="shared" si="82"/>
        <v>3</v>
      </c>
    </row>
    <row r="851" spans="1:8" x14ac:dyDescent="0.2">
      <c r="A851" s="6">
        <v>801</v>
      </c>
      <c r="B851" s="6">
        <f t="shared" si="78"/>
        <v>26.334246575342465</v>
      </c>
      <c r="C851" s="3">
        <f>IF($E$2="Male",VLOOKUP(ROUNDDOWN(B851,0),'Boys WHO lb'!A:M,$I$6,FALSE),IF($E$2="Female",VLOOKUP(ROUNDDOWN(B851,0),'Girls WHO lb'!A:M,$I$6,FALSE),0))</f>
        <v>26.235009200015</v>
      </c>
      <c r="D851" s="3">
        <f>IF($E$2="Male",VLOOKUP(ROUNDUP(B851,0),'Boys WHO lb'!A:M,$I$6,FALSE),IF($E$2="Female",VLOOKUP(ROUNDUP(B851,0),'Girls WHO lb'!A:M,$I$6,FALSE),0))</f>
        <v>26.675933724385001</v>
      </c>
      <c r="E851" s="3">
        <f t="shared" si="79"/>
        <v>26.382386712270179</v>
      </c>
      <c r="F851" s="3">
        <f t="shared" si="80"/>
        <v>7</v>
      </c>
      <c r="G851" s="2">
        <f t="shared" si="81"/>
        <v>4</v>
      </c>
      <c r="H851" s="3">
        <f t="shared" si="82"/>
        <v>3</v>
      </c>
    </row>
    <row r="852" spans="1:8" x14ac:dyDescent="0.2">
      <c r="A852" s="6">
        <v>802</v>
      </c>
      <c r="B852" s="6">
        <f t="shared" si="78"/>
        <v>26.36712328767123</v>
      </c>
      <c r="C852" s="3">
        <f>IF($E$2="Male",VLOOKUP(ROUNDDOWN(B852,0),'Boys WHO lb'!A:M,$I$6,FALSE),IF($E$2="Female",VLOOKUP(ROUNDDOWN(B852,0),'Girls WHO lb'!A:M,$I$6,FALSE),0))</f>
        <v>26.235009200015</v>
      </c>
      <c r="D852" s="3">
        <f>IF($E$2="Male",VLOOKUP(ROUNDUP(B852,0),'Boys WHO lb'!A:M,$I$6,FALSE),IF($E$2="Female",VLOOKUP(ROUNDUP(B852,0),'Girls WHO lb'!A:M,$I$6,FALSE),0))</f>
        <v>26.675933724385001</v>
      </c>
      <c r="E852" s="3">
        <f t="shared" si="79"/>
        <v>26.396882861016589</v>
      </c>
      <c r="F852" s="3">
        <f t="shared" si="80"/>
        <v>7</v>
      </c>
      <c r="G852" s="2">
        <f t="shared" si="81"/>
        <v>4</v>
      </c>
      <c r="H852" s="3">
        <f t="shared" si="82"/>
        <v>3</v>
      </c>
    </row>
    <row r="853" spans="1:8" x14ac:dyDescent="0.2">
      <c r="A853" s="6">
        <v>803</v>
      </c>
      <c r="B853" s="6">
        <f t="shared" si="78"/>
        <v>26.4</v>
      </c>
      <c r="C853" s="3">
        <f>IF($E$2="Male",VLOOKUP(ROUNDDOWN(B853,0),'Boys WHO lb'!A:M,$I$6,FALSE),IF($E$2="Female",VLOOKUP(ROUNDDOWN(B853,0),'Girls WHO lb'!A:M,$I$6,FALSE),0))</f>
        <v>26.235009200015</v>
      </c>
      <c r="D853" s="3">
        <f>IF($E$2="Male",VLOOKUP(ROUNDUP(B853,0),'Boys WHO lb'!A:M,$I$6,FALSE),IF($E$2="Female",VLOOKUP(ROUNDUP(B853,0),'Girls WHO lb'!A:M,$I$6,FALSE),0))</f>
        <v>26.675933724385001</v>
      </c>
      <c r="E853" s="3">
        <f t="shared" si="79"/>
        <v>26.411379009762999</v>
      </c>
      <c r="F853" s="3">
        <f t="shared" si="80"/>
        <v>7</v>
      </c>
      <c r="G853" s="2">
        <f t="shared" si="81"/>
        <v>4</v>
      </c>
      <c r="H853" s="3">
        <f t="shared" si="82"/>
        <v>3</v>
      </c>
    </row>
    <row r="854" spans="1:8" x14ac:dyDescent="0.2">
      <c r="A854" s="6">
        <v>804</v>
      </c>
      <c r="B854" s="6">
        <f t="shared" si="78"/>
        <v>26.432876712328767</v>
      </c>
      <c r="C854" s="3">
        <f>IF($E$2="Male",VLOOKUP(ROUNDDOWN(B854,0),'Boys WHO lb'!A:M,$I$6,FALSE),IF($E$2="Female",VLOOKUP(ROUNDDOWN(B854,0),'Girls WHO lb'!A:M,$I$6,FALSE),0))</f>
        <v>26.235009200015</v>
      </c>
      <c r="D854" s="3">
        <f>IF($E$2="Male",VLOOKUP(ROUNDUP(B854,0),'Boys WHO lb'!A:M,$I$6,FALSE),IF($E$2="Female",VLOOKUP(ROUNDUP(B854,0),'Girls WHO lb'!A:M,$I$6,FALSE),0))</f>
        <v>26.675933724385001</v>
      </c>
      <c r="E854" s="3">
        <f t="shared" si="79"/>
        <v>26.42587515850941</v>
      </c>
      <c r="F854" s="3">
        <f t="shared" si="80"/>
        <v>7</v>
      </c>
      <c r="G854" s="2">
        <f t="shared" si="81"/>
        <v>4</v>
      </c>
      <c r="H854" s="3">
        <f t="shared" si="82"/>
        <v>3</v>
      </c>
    </row>
    <row r="855" spans="1:8" x14ac:dyDescent="0.2">
      <c r="A855" s="6">
        <v>805</v>
      </c>
      <c r="B855" s="6">
        <f t="shared" si="78"/>
        <v>26.465753424657532</v>
      </c>
      <c r="C855" s="3">
        <f>IF($E$2="Male",VLOOKUP(ROUNDDOWN(B855,0),'Boys WHO lb'!A:M,$I$6,FALSE),IF($E$2="Female",VLOOKUP(ROUNDDOWN(B855,0),'Girls WHO lb'!A:M,$I$6,FALSE),0))</f>
        <v>26.235009200015</v>
      </c>
      <c r="D855" s="3">
        <f>IF($E$2="Male",VLOOKUP(ROUNDUP(B855,0),'Boys WHO lb'!A:M,$I$6,FALSE),IF($E$2="Female",VLOOKUP(ROUNDUP(B855,0),'Girls WHO lb'!A:M,$I$6,FALSE),0))</f>
        <v>26.675933724385001</v>
      </c>
      <c r="E855" s="3">
        <f t="shared" si="79"/>
        <v>26.44037130725582</v>
      </c>
      <c r="F855" s="3">
        <f t="shared" si="80"/>
        <v>7</v>
      </c>
      <c r="G855" s="2">
        <f t="shared" si="81"/>
        <v>4</v>
      </c>
      <c r="H855" s="3">
        <f t="shared" si="82"/>
        <v>3</v>
      </c>
    </row>
    <row r="856" spans="1:8" x14ac:dyDescent="0.2">
      <c r="A856" s="6">
        <v>806</v>
      </c>
      <c r="B856" s="6">
        <f t="shared" si="78"/>
        <v>26.4986301369863</v>
      </c>
      <c r="C856" s="3">
        <f>IF($E$2="Male",VLOOKUP(ROUNDDOWN(B856,0),'Boys WHO lb'!A:M,$I$6,FALSE),IF($E$2="Female",VLOOKUP(ROUNDDOWN(B856,0),'Girls WHO lb'!A:M,$I$6,FALSE),0))</f>
        <v>26.235009200015</v>
      </c>
      <c r="D856" s="3">
        <f>IF($E$2="Male",VLOOKUP(ROUNDUP(B856,0),'Boys WHO lb'!A:M,$I$6,FALSE),IF($E$2="Female",VLOOKUP(ROUNDUP(B856,0),'Girls WHO lb'!A:M,$I$6,FALSE),0))</f>
        <v>26.675933724385001</v>
      </c>
      <c r="E856" s="3">
        <f t="shared" si="79"/>
        <v>26.454867456002233</v>
      </c>
      <c r="F856" s="3">
        <f t="shared" si="80"/>
        <v>7</v>
      </c>
      <c r="G856" s="2">
        <f t="shared" si="81"/>
        <v>4</v>
      </c>
      <c r="H856" s="3">
        <f t="shared" si="82"/>
        <v>3</v>
      </c>
    </row>
    <row r="857" spans="1:8" x14ac:dyDescent="0.2">
      <c r="A857" s="6">
        <v>807</v>
      </c>
      <c r="B857" s="6">
        <f t="shared" si="78"/>
        <v>26.531506849315068</v>
      </c>
      <c r="C857" s="3">
        <f>IF($E$2="Male",VLOOKUP(ROUNDDOWN(B857,0),'Boys WHO lb'!A:M,$I$6,FALSE),IF($E$2="Female",VLOOKUP(ROUNDDOWN(B857,0),'Girls WHO lb'!A:M,$I$6,FALSE),0))</f>
        <v>26.235009200015</v>
      </c>
      <c r="D857" s="3">
        <f>IF($E$2="Male",VLOOKUP(ROUNDUP(B857,0),'Boys WHO lb'!A:M,$I$6,FALSE),IF($E$2="Female",VLOOKUP(ROUNDUP(B857,0),'Girls WHO lb'!A:M,$I$6,FALSE),0))</f>
        <v>26.675933724385001</v>
      </c>
      <c r="E857" s="3">
        <f t="shared" si="79"/>
        <v>26.469363604748644</v>
      </c>
      <c r="F857" s="3">
        <f t="shared" si="80"/>
        <v>7</v>
      </c>
      <c r="G857" s="2">
        <f t="shared" si="81"/>
        <v>4</v>
      </c>
      <c r="H857" s="3">
        <f t="shared" si="82"/>
        <v>3</v>
      </c>
    </row>
    <row r="858" spans="1:8" x14ac:dyDescent="0.2">
      <c r="A858" s="6">
        <v>808</v>
      </c>
      <c r="B858" s="6">
        <f t="shared" si="78"/>
        <v>26.564383561643833</v>
      </c>
      <c r="C858" s="3">
        <f>IF($E$2="Male",VLOOKUP(ROUNDDOWN(B858,0),'Boys WHO lb'!A:M,$I$6,FALSE),IF($E$2="Female",VLOOKUP(ROUNDDOWN(B858,0),'Girls WHO lb'!A:M,$I$6,FALSE),0))</f>
        <v>26.235009200015</v>
      </c>
      <c r="D858" s="3">
        <f>IF($E$2="Male",VLOOKUP(ROUNDUP(B858,0),'Boys WHO lb'!A:M,$I$6,FALSE),IF($E$2="Female",VLOOKUP(ROUNDUP(B858,0),'Girls WHO lb'!A:M,$I$6,FALSE),0))</f>
        <v>26.675933724385001</v>
      </c>
      <c r="E858" s="3">
        <f t="shared" si="79"/>
        <v>26.483859753495054</v>
      </c>
      <c r="F858" s="3">
        <f t="shared" si="80"/>
        <v>7</v>
      </c>
      <c r="G858" s="2">
        <f t="shared" si="81"/>
        <v>4</v>
      </c>
      <c r="H858" s="3">
        <f t="shared" si="82"/>
        <v>3</v>
      </c>
    </row>
    <row r="859" spans="1:8" x14ac:dyDescent="0.2">
      <c r="A859" s="6">
        <v>809</v>
      </c>
      <c r="B859" s="6">
        <f t="shared" si="78"/>
        <v>26.597260273972601</v>
      </c>
      <c r="C859" s="3">
        <f>IF($E$2="Male",VLOOKUP(ROUNDDOWN(B859,0),'Boys WHO lb'!A:M,$I$6,FALSE),IF($E$2="Female",VLOOKUP(ROUNDDOWN(B859,0),'Girls WHO lb'!A:M,$I$6,FALSE),0))</f>
        <v>26.235009200015</v>
      </c>
      <c r="D859" s="3">
        <f>IF($E$2="Male",VLOOKUP(ROUNDUP(B859,0),'Boys WHO lb'!A:M,$I$6,FALSE),IF($E$2="Female",VLOOKUP(ROUNDUP(B859,0),'Girls WHO lb'!A:M,$I$6,FALSE),0))</f>
        <v>26.675933724385001</v>
      </c>
      <c r="E859" s="3">
        <f t="shared" si="79"/>
        <v>26.498355902241464</v>
      </c>
      <c r="F859" s="3">
        <f t="shared" si="80"/>
        <v>7</v>
      </c>
      <c r="G859" s="2">
        <f t="shared" si="81"/>
        <v>4</v>
      </c>
      <c r="H859" s="3">
        <f t="shared" si="82"/>
        <v>3</v>
      </c>
    </row>
    <row r="860" spans="1:8" x14ac:dyDescent="0.2">
      <c r="A860" s="6">
        <v>810</v>
      </c>
      <c r="B860" s="6">
        <f t="shared" si="78"/>
        <v>26.63013698630137</v>
      </c>
      <c r="C860" s="3">
        <f>IF($E$2="Male",VLOOKUP(ROUNDDOWN(B860,0),'Boys WHO lb'!A:M,$I$6,FALSE),IF($E$2="Female",VLOOKUP(ROUNDDOWN(B860,0),'Girls WHO lb'!A:M,$I$6,FALSE),0))</f>
        <v>26.235009200015</v>
      </c>
      <c r="D860" s="3">
        <f>IF($E$2="Male",VLOOKUP(ROUNDUP(B860,0),'Boys WHO lb'!A:M,$I$6,FALSE),IF($E$2="Female",VLOOKUP(ROUNDUP(B860,0),'Girls WHO lb'!A:M,$I$6,FALSE),0))</f>
        <v>26.675933724385001</v>
      </c>
      <c r="E860" s="3">
        <f t="shared" si="79"/>
        <v>26.512852050987878</v>
      </c>
      <c r="F860" s="3">
        <f t="shared" si="80"/>
        <v>7</v>
      </c>
      <c r="G860" s="2">
        <f t="shared" si="81"/>
        <v>4</v>
      </c>
      <c r="H860" s="3">
        <f t="shared" si="82"/>
        <v>3</v>
      </c>
    </row>
    <row r="861" spans="1:8" x14ac:dyDescent="0.2">
      <c r="A861" s="6">
        <v>811</v>
      </c>
      <c r="B861" s="6">
        <f t="shared" si="78"/>
        <v>26.663013698630134</v>
      </c>
      <c r="C861" s="3">
        <f>IF($E$2="Male",VLOOKUP(ROUNDDOWN(B861,0),'Boys WHO lb'!A:M,$I$6,FALSE),IF($E$2="Female",VLOOKUP(ROUNDDOWN(B861,0),'Girls WHO lb'!A:M,$I$6,FALSE),0))</f>
        <v>26.235009200015</v>
      </c>
      <c r="D861" s="3">
        <f>IF($E$2="Male",VLOOKUP(ROUNDUP(B861,0),'Boys WHO lb'!A:M,$I$6,FALSE),IF($E$2="Female",VLOOKUP(ROUNDUP(B861,0),'Girls WHO lb'!A:M,$I$6,FALSE),0))</f>
        <v>26.675933724385001</v>
      </c>
      <c r="E861" s="3">
        <f t="shared" si="79"/>
        <v>26.527348199734288</v>
      </c>
      <c r="F861" s="3">
        <f t="shared" si="80"/>
        <v>7</v>
      </c>
      <c r="G861" s="2">
        <f t="shared" si="81"/>
        <v>4</v>
      </c>
      <c r="H861" s="3">
        <f t="shared" si="82"/>
        <v>3</v>
      </c>
    </row>
    <row r="862" spans="1:8" x14ac:dyDescent="0.2">
      <c r="A862" s="6">
        <v>812</v>
      </c>
      <c r="B862" s="6">
        <f t="shared" si="78"/>
        <v>26.695890410958903</v>
      </c>
      <c r="C862" s="3">
        <f>IF($E$2="Male",VLOOKUP(ROUNDDOWN(B862,0),'Boys WHO lb'!A:M,$I$6,FALSE),IF($E$2="Female",VLOOKUP(ROUNDDOWN(B862,0),'Girls WHO lb'!A:M,$I$6,FALSE),0))</f>
        <v>26.235009200015</v>
      </c>
      <c r="D862" s="3">
        <f>IF($E$2="Male",VLOOKUP(ROUNDUP(B862,0),'Boys WHO lb'!A:M,$I$6,FALSE),IF($E$2="Female",VLOOKUP(ROUNDUP(B862,0),'Girls WHO lb'!A:M,$I$6,FALSE),0))</f>
        <v>26.675933724385001</v>
      </c>
      <c r="E862" s="3">
        <f t="shared" si="79"/>
        <v>26.541844348480698</v>
      </c>
      <c r="F862" s="3">
        <f t="shared" si="80"/>
        <v>7</v>
      </c>
      <c r="G862" s="2">
        <f t="shared" si="81"/>
        <v>4</v>
      </c>
      <c r="H862" s="3">
        <f t="shared" si="82"/>
        <v>3</v>
      </c>
    </row>
    <row r="863" spans="1:8" x14ac:dyDescent="0.2">
      <c r="A863" s="6">
        <v>813</v>
      </c>
      <c r="B863" s="6">
        <f t="shared" si="78"/>
        <v>26.728767123287671</v>
      </c>
      <c r="C863" s="3">
        <f>IF($E$2="Male",VLOOKUP(ROUNDDOWN(B863,0),'Boys WHO lb'!A:M,$I$6,FALSE),IF($E$2="Female",VLOOKUP(ROUNDDOWN(B863,0),'Girls WHO lb'!A:M,$I$6,FALSE),0))</f>
        <v>26.235009200015</v>
      </c>
      <c r="D863" s="3">
        <f>IF($E$2="Male",VLOOKUP(ROUNDUP(B863,0),'Boys WHO lb'!A:M,$I$6,FALSE),IF($E$2="Female",VLOOKUP(ROUNDUP(B863,0),'Girls WHO lb'!A:M,$I$6,FALSE),0))</f>
        <v>26.675933724385001</v>
      </c>
      <c r="E863" s="3">
        <f t="shared" si="79"/>
        <v>26.556340497227112</v>
      </c>
      <c r="F863" s="3">
        <f t="shared" si="80"/>
        <v>7</v>
      </c>
      <c r="G863" s="2">
        <f t="shared" si="81"/>
        <v>4</v>
      </c>
      <c r="H863" s="3">
        <f t="shared" si="82"/>
        <v>3</v>
      </c>
    </row>
    <row r="864" spans="1:8" x14ac:dyDescent="0.2">
      <c r="A864" s="6">
        <v>814</v>
      </c>
      <c r="B864" s="6">
        <f t="shared" si="78"/>
        <v>26.761643835616436</v>
      </c>
      <c r="C864" s="3">
        <f>IF($E$2="Male",VLOOKUP(ROUNDDOWN(B864,0),'Boys WHO lb'!A:M,$I$6,FALSE),IF($E$2="Female",VLOOKUP(ROUNDDOWN(B864,0),'Girls WHO lb'!A:M,$I$6,FALSE),0))</f>
        <v>26.235009200015</v>
      </c>
      <c r="D864" s="3">
        <f>IF($E$2="Male",VLOOKUP(ROUNDUP(B864,0),'Boys WHO lb'!A:M,$I$6,FALSE),IF($E$2="Female",VLOOKUP(ROUNDUP(B864,0),'Girls WHO lb'!A:M,$I$6,FALSE),0))</f>
        <v>26.675933724385001</v>
      </c>
      <c r="E864" s="3">
        <f t="shared" si="79"/>
        <v>26.570836645973518</v>
      </c>
      <c r="F864" s="3">
        <f t="shared" si="80"/>
        <v>7</v>
      </c>
      <c r="G864" s="2">
        <f t="shared" si="81"/>
        <v>4</v>
      </c>
      <c r="H864" s="3">
        <f t="shared" si="82"/>
        <v>3</v>
      </c>
    </row>
    <row r="865" spans="1:8" x14ac:dyDescent="0.2">
      <c r="A865" s="6">
        <v>815</v>
      </c>
      <c r="B865" s="6">
        <f t="shared" si="78"/>
        <v>26.794520547945204</v>
      </c>
      <c r="C865" s="3">
        <f>IF($E$2="Male",VLOOKUP(ROUNDDOWN(B865,0),'Boys WHO lb'!A:M,$I$6,FALSE),IF($E$2="Female",VLOOKUP(ROUNDDOWN(B865,0),'Girls WHO lb'!A:M,$I$6,FALSE),0))</f>
        <v>26.235009200015</v>
      </c>
      <c r="D865" s="3">
        <f>IF($E$2="Male",VLOOKUP(ROUNDUP(B865,0),'Boys WHO lb'!A:M,$I$6,FALSE),IF($E$2="Female",VLOOKUP(ROUNDUP(B865,0),'Girls WHO lb'!A:M,$I$6,FALSE),0))</f>
        <v>26.675933724385001</v>
      </c>
      <c r="E865" s="3">
        <f t="shared" si="79"/>
        <v>26.585332794719932</v>
      </c>
      <c r="F865" s="3">
        <f t="shared" si="80"/>
        <v>7</v>
      </c>
      <c r="G865" s="2">
        <f t="shared" si="81"/>
        <v>4</v>
      </c>
      <c r="H865" s="3">
        <f t="shared" si="82"/>
        <v>3</v>
      </c>
    </row>
    <row r="866" spans="1:8" x14ac:dyDescent="0.2">
      <c r="A866" s="6">
        <v>816</v>
      </c>
      <c r="B866" s="6">
        <f t="shared" si="78"/>
        <v>26.827397260273973</v>
      </c>
      <c r="C866" s="3">
        <f>IF($E$2="Male",VLOOKUP(ROUNDDOWN(B866,0),'Boys WHO lb'!A:M,$I$6,FALSE),IF($E$2="Female",VLOOKUP(ROUNDDOWN(B866,0),'Girls WHO lb'!A:M,$I$6,FALSE),0))</f>
        <v>26.235009200015</v>
      </c>
      <c r="D866" s="3">
        <f>IF($E$2="Male",VLOOKUP(ROUNDUP(B866,0),'Boys WHO lb'!A:M,$I$6,FALSE),IF($E$2="Female",VLOOKUP(ROUNDUP(B866,0),'Girls WHO lb'!A:M,$I$6,FALSE),0))</f>
        <v>26.675933724385001</v>
      </c>
      <c r="E866" s="3">
        <f t="shared" si="79"/>
        <v>26.599828943466342</v>
      </c>
      <c r="F866" s="3">
        <f t="shared" si="80"/>
        <v>7</v>
      </c>
      <c r="G866" s="2">
        <f t="shared" si="81"/>
        <v>4</v>
      </c>
      <c r="H866" s="3">
        <f t="shared" si="82"/>
        <v>3</v>
      </c>
    </row>
    <row r="867" spans="1:8" x14ac:dyDescent="0.2">
      <c r="A867" s="6">
        <v>817</v>
      </c>
      <c r="B867" s="6">
        <f t="shared" si="78"/>
        <v>26.860273972602737</v>
      </c>
      <c r="C867" s="3">
        <f>IF($E$2="Male",VLOOKUP(ROUNDDOWN(B867,0),'Boys WHO lb'!A:M,$I$6,FALSE),IF($E$2="Female",VLOOKUP(ROUNDDOWN(B867,0),'Girls WHO lb'!A:M,$I$6,FALSE),0))</f>
        <v>26.235009200015</v>
      </c>
      <c r="D867" s="3">
        <f>IF($E$2="Male",VLOOKUP(ROUNDUP(B867,0),'Boys WHO lb'!A:M,$I$6,FALSE),IF($E$2="Female",VLOOKUP(ROUNDUP(B867,0),'Girls WHO lb'!A:M,$I$6,FALSE),0))</f>
        <v>26.675933724385001</v>
      </c>
      <c r="E867" s="3">
        <f t="shared" si="79"/>
        <v>26.614325092212752</v>
      </c>
      <c r="F867" s="3">
        <f t="shared" si="80"/>
        <v>7</v>
      </c>
      <c r="G867" s="2">
        <f t="shared" si="81"/>
        <v>4</v>
      </c>
      <c r="H867" s="3">
        <f t="shared" si="82"/>
        <v>3</v>
      </c>
    </row>
    <row r="868" spans="1:8" x14ac:dyDescent="0.2">
      <c r="A868" s="6">
        <v>818</v>
      </c>
      <c r="B868" s="6">
        <f t="shared" si="78"/>
        <v>26.893150684931506</v>
      </c>
      <c r="C868" s="3">
        <f>IF($E$2="Male",VLOOKUP(ROUNDDOWN(B868,0),'Boys WHO lb'!A:M,$I$6,FALSE),IF($E$2="Female",VLOOKUP(ROUNDDOWN(B868,0),'Girls WHO lb'!A:M,$I$6,FALSE),0))</f>
        <v>26.235009200015</v>
      </c>
      <c r="D868" s="3">
        <f>IF($E$2="Male",VLOOKUP(ROUNDUP(B868,0),'Boys WHO lb'!A:M,$I$6,FALSE),IF($E$2="Female",VLOOKUP(ROUNDUP(B868,0),'Girls WHO lb'!A:M,$I$6,FALSE),0))</f>
        <v>26.675933724385001</v>
      </c>
      <c r="E868" s="3">
        <f t="shared" si="79"/>
        <v>26.628821240959166</v>
      </c>
      <c r="F868" s="3">
        <f t="shared" si="80"/>
        <v>7</v>
      </c>
      <c r="G868" s="2">
        <f t="shared" si="81"/>
        <v>4</v>
      </c>
      <c r="H868" s="3">
        <f t="shared" si="82"/>
        <v>3</v>
      </c>
    </row>
    <row r="869" spans="1:8" x14ac:dyDescent="0.2">
      <c r="A869" s="6">
        <v>819</v>
      </c>
      <c r="B869" s="6">
        <f t="shared" si="78"/>
        <v>26.926027397260274</v>
      </c>
      <c r="C869" s="3">
        <f>IF($E$2="Male",VLOOKUP(ROUNDDOWN(B869,0),'Boys WHO lb'!A:M,$I$6,FALSE),IF($E$2="Female",VLOOKUP(ROUNDDOWN(B869,0),'Girls WHO lb'!A:M,$I$6,FALSE),0))</f>
        <v>26.235009200015</v>
      </c>
      <c r="D869" s="3">
        <f>IF($E$2="Male",VLOOKUP(ROUNDUP(B869,0),'Boys WHO lb'!A:M,$I$6,FALSE),IF($E$2="Female",VLOOKUP(ROUNDUP(B869,0),'Girls WHO lb'!A:M,$I$6,FALSE),0))</f>
        <v>26.675933724385001</v>
      </c>
      <c r="E869" s="3">
        <f t="shared" si="79"/>
        <v>26.643317389705576</v>
      </c>
      <c r="F869" s="3">
        <f t="shared" si="80"/>
        <v>7</v>
      </c>
      <c r="G869" s="2">
        <f t="shared" si="81"/>
        <v>4</v>
      </c>
      <c r="H869" s="3">
        <f t="shared" si="82"/>
        <v>3</v>
      </c>
    </row>
    <row r="870" spans="1:8" x14ac:dyDescent="0.2">
      <c r="A870" s="6">
        <v>820</v>
      </c>
      <c r="B870" s="6">
        <f t="shared" si="78"/>
        <v>26.958904109589039</v>
      </c>
      <c r="C870" s="3">
        <f>IF($E$2="Male",VLOOKUP(ROUNDDOWN(B870,0),'Boys WHO lb'!A:M,$I$6,FALSE),IF($E$2="Female",VLOOKUP(ROUNDDOWN(B870,0),'Girls WHO lb'!A:M,$I$6,FALSE),0))</f>
        <v>26.235009200015</v>
      </c>
      <c r="D870" s="3">
        <f>IF($E$2="Male",VLOOKUP(ROUNDUP(B870,0),'Boys WHO lb'!A:M,$I$6,FALSE),IF($E$2="Female",VLOOKUP(ROUNDUP(B870,0),'Girls WHO lb'!A:M,$I$6,FALSE),0))</f>
        <v>26.675933724385001</v>
      </c>
      <c r="E870" s="3">
        <f t="shared" si="79"/>
        <v>26.657813538451986</v>
      </c>
      <c r="F870" s="3">
        <f t="shared" si="80"/>
        <v>7</v>
      </c>
      <c r="G870" s="2">
        <f t="shared" si="81"/>
        <v>4</v>
      </c>
      <c r="H870" s="3">
        <f t="shared" si="82"/>
        <v>3</v>
      </c>
    </row>
    <row r="871" spans="1:8" x14ac:dyDescent="0.2">
      <c r="A871" s="6">
        <v>821</v>
      </c>
      <c r="B871" s="6">
        <f t="shared" si="78"/>
        <v>26.991780821917807</v>
      </c>
      <c r="C871" s="3">
        <f>IF($E$2="Male",VLOOKUP(ROUNDDOWN(B871,0),'Boys WHO lb'!A:M,$I$6,FALSE),IF($E$2="Female",VLOOKUP(ROUNDDOWN(B871,0),'Girls WHO lb'!A:M,$I$6,FALSE),0))</f>
        <v>26.235009200015</v>
      </c>
      <c r="D871" s="3">
        <f>IF($E$2="Male",VLOOKUP(ROUNDUP(B871,0),'Boys WHO lb'!A:M,$I$6,FALSE),IF($E$2="Female",VLOOKUP(ROUNDUP(B871,0),'Girls WHO lb'!A:M,$I$6,FALSE),0))</f>
        <v>26.675933724385001</v>
      </c>
      <c r="E871" s="3">
        <f t="shared" si="79"/>
        <v>26.672309687198396</v>
      </c>
      <c r="F871" s="3">
        <f t="shared" si="80"/>
        <v>7</v>
      </c>
      <c r="G871" s="2">
        <f t="shared" si="81"/>
        <v>4</v>
      </c>
      <c r="H871" s="3">
        <f t="shared" si="82"/>
        <v>3</v>
      </c>
    </row>
    <row r="872" spans="1:8" x14ac:dyDescent="0.2">
      <c r="A872" s="6">
        <v>822</v>
      </c>
      <c r="B872" s="6">
        <f t="shared" si="78"/>
        <v>27.024657534246575</v>
      </c>
      <c r="C872" s="3">
        <f>IF($E$2="Male",VLOOKUP(ROUNDDOWN(B872,0),'Boys WHO lb'!A:M,$I$6,FALSE),IF($E$2="Female",VLOOKUP(ROUNDDOWN(B872,0),'Girls WHO lb'!A:M,$I$6,FALSE),0))</f>
        <v>26.675933724385001</v>
      </c>
      <c r="D872" s="3">
        <f>IF($E$2="Male",VLOOKUP(ROUNDUP(B872,0),'Boys WHO lb'!A:M,$I$6,FALSE),IF($E$2="Female",VLOOKUP(ROUNDUP(B872,0),'Girls WHO lb'!A:M,$I$6,FALSE),0))</f>
        <v>27.116858248755001</v>
      </c>
      <c r="E872" s="3">
        <f t="shared" si="79"/>
        <v>26.68680583594481</v>
      </c>
      <c r="F872" s="3">
        <f t="shared" si="80"/>
        <v>7</v>
      </c>
      <c r="G872" s="2">
        <f t="shared" si="81"/>
        <v>4</v>
      </c>
      <c r="H872" s="3">
        <f t="shared" si="82"/>
        <v>3</v>
      </c>
    </row>
    <row r="873" spans="1:8" x14ac:dyDescent="0.2">
      <c r="A873" s="6">
        <v>823</v>
      </c>
      <c r="B873" s="6">
        <f t="shared" si="78"/>
        <v>27.05753424657534</v>
      </c>
      <c r="C873" s="3">
        <f>IF($E$2="Male",VLOOKUP(ROUNDDOWN(B873,0),'Boys WHO lb'!A:M,$I$6,FALSE),IF($E$2="Female",VLOOKUP(ROUNDDOWN(B873,0),'Girls WHO lb'!A:M,$I$6,FALSE),0))</f>
        <v>26.675933724385001</v>
      </c>
      <c r="D873" s="3">
        <f>IF($E$2="Male",VLOOKUP(ROUNDUP(B873,0),'Boys WHO lb'!A:M,$I$6,FALSE),IF($E$2="Female",VLOOKUP(ROUNDUP(B873,0),'Girls WHO lb'!A:M,$I$6,FALSE),0))</f>
        <v>27.116858248755001</v>
      </c>
      <c r="E873" s="3">
        <f t="shared" si="79"/>
        <v>26.70130198469122</v>
      </c>
      <c r="F873" s="3">
        <f t="shared" si="80"/>
        <v>7</v>
      </c>
      <c r="G873" s="2">
        <f t="shared" si="81"/>
        <v>4</v>
      </c>
      <c r="H873" s="3">
        <f t="shared" si="82"/>
        <v>3</v>
      </c>
    </row>
    <row r="874" spans="1:8" x14ac:dyDescent="0.2">
      <c r="A874" s="6">
        <v>824</v>
      </c>
      <c r="B874" s="6">
        <f t="shared" si="78"/>
        <v>27.090410958904108</v>
      </c>
      <c r="C874" s="3">
        <f>IF($E$2="Male",VLOOKUP(ROUNDDOWN(B874,0),'Boys WHO lb'!A:M,$I$6,FALSE),IF($E$2="Female",VLOOKUP(ROUNDDOWN(B874,0),'Girls WHO lb'!A:M,$I$6,FALSE),0))</f>
        <v>26.675933724385001</v>
      </c>
      <c r="D874" s="3">
        <f>IF($E$2="Male",VLOOKUP(ROUNDUP(B874,0),'Boys WHO lb'!A:M,$I$6,FALSE),IF($E$2="Female",VLOOKUP(ROUNDUP(B874,0),'Girls WHO lb'!A:M,$I$6,FALSE),0))</f>
        <v>27.116858248755001</v>
      </c>
      <c r="E874" s="3">
        <f t="shared" si="79"/>
        <v>26.71579813343763</v>
      </c>
      <c r="F874" s="3">
        <f t="shared" si="80"/>
        <v>7</v>
      </c>
      <c r="G874" s="2">
        <f t="shared" si="81"/>
        <v>4</v>
      </c>
      <c r="H874" s="3">
        <f t="shared" si="82"/>
        <v>3</v>
      </c>
    </row>
    <row r="875" spans="1:8" x14ac:dyDescent="0.2">
      <c r="A875" s="6">
        <v>825</v>
      </c>
      <c r="B875" s="6">
        <f t="shared" si="78"/>
        <v>27.123287671232877</v>
      </c>
      <c r="C875" s="3">
        <f>IF($E$2="Male",VLOOKUP(ROUNDDOWN(B875,0),'Boys WHO lb'!A:M,$I$6,FALSE),IF($E$2="Female",VLOOKUP(ROUNDDOWN(B875,0),'Girls WHO lb'!A:M,$I$6,FALSE),0))</f>
        <v>26.675933724385001</v>
      </c>
      <c r="D875" s="3">
        <f>IF($E$2="Male",VLOOKUP(ROUNDUP(B875,0),'Boys WHO lb'!A:M,$I$6,FALSE),IF($E$2="Female",VLOOKUP(ROUNDUP(B875,0),'Girls WHO lb'!A:M,$I$6,FALSE),0))</f>
        <v>27.116858248755001</v>
      </c>
      <c r="E875" s="3">
        <f t="shared" si="79"/>
        <v>26.73029428218404</v>
      </c>
      <c r="F875" s="3">
        <f t="shared" si="80"/>
        <v>7</v>
      </c>
      <c r="G875" s="2">
        <f t="shared" si="81"/>
        <v>4</v>
      </c>
      <c r="H875" s="3">
        <f t="shared" si="82"/>
        <v>3</v>
      </c>
    </row>
    <row r="876" spans="1:8" x14ac:dyDescent="0.2">
      <c r="A876" s="6">
        <v>826</v>
      </c>
      <c r="B876" s="6">
        <f t="shared" si="78"/>
        <v>27.156164383561642</v>
      </c>
      <c r="C876" s="3">
        <f>IF($E$2="Male",VLOOKUP(ROUNDDOWN(B876,0),'Boys WHO lb'!A:M,$I$6,FALSE),IF($E$2="Female",VLOOKUP(ROUNDDOWN(B876,0),'Girls WHO lb'!A:M,$I$6,FALSE),0))</f>
        <v>26.675933724385001</v>
      </c>
      <c r="D876" s="3">
        <f>IF($E$2="Male",VLOOKUP(ROUNDUP(B876,0),'Boys WHO lb'!A:M,$I$6,FALSE),IF($E$2="Female",VLOOKUP(ROUNDUP(B876,0),'Girls WHO lb'!A:M,$I$6,FALSE),0))</f>
        <v>27.116858248755001</v>
      </c>
      <c r="E876" s="3">
        <f t="shared" si="79"/>
        <v>26.74479043093045</v>
      </c>
      <c r="F876" s="3">
        <f t="shared" si="80"/>
        <v>7</v>
      </c>
      <c r="G876" s="2">
        <f t="shared" si="81"/>
        <v>4</v>
      </c>
      <c r="H876" s="3">
        <f t="shared" si="82"/>
        <v>3</v>
      </c>
    </row>
    <row r="877" spans="1:8" x14ac:dyDescent="0.2">
      <c r="A877" s="6">
        <v>827</v>
      </c>
      <c r="B877" s="6">
        <f t="shared" si="78"/>
        <v>27.18904109589041</v>
      </c>
      <c r="C877" s="3">
        <f>IF($E$2="Male",VLOOKUP(ROUNDDOWN(B877,0),'Boys WHO lb'!A:M,$I$6,FALSE),IF($E$2="Female",VLOOKUP(ROUNDDOWN(B877,0),'Girls WHO lb'!A:M,$I$6,FALSE),0))</f>
        <v>26.675933724385001</v>
      </c>
      <c r="D877" s="3">
        <f>IF($E$2="Male",VLOOKUP(ROUNDUP(B877,0),'Boys WHO lb'!A:M,$I$6,FALSE),IF($E$2="Female",VLOOKUP(ROUNDUP(B877,0),'Girls WHO lb'!A:M,$I$6,FALSE),0))</f>
        <v>27.116858248755001</v>
      </c>
      <c r="E877" s="3">
        <f t="shared" si="79"/>
        <v>26.759286579676864</v>
      </c>
      <c r="F877" s="3">
        <f t="shared" si="80"/>
        <v>7</v>
      </c>
      <c r="G877" s="2">
        <f t="shared" si="81"/>
        <v>4</v>
      </c>
      <c r="H877" s="3">
        <f t="shared" si="82"/>
        <v>3</v>
      </c>
    </row>
    <row r="878" spans="1:8" x14ac:dyDescent="0.2">
      <c r="A878" s="6">
        <v>828</v>
      </c>
      <c r="B878" s="6">
        <f t="shared" si="78"/>
        <v>27.221917808219178</v>
      </c>
      <c r="C878" s="3">
        <f>IF($E$2="Male",VLOOKUP(ROUNDDOWN(B878,0),'Boys WHO lb'!A:M,$I$6,FALSE),IF($E$2="Female",VLOOKUP(ROUNDDOWN(B878,0),'Girls WHO lb'!A:M,$I$6,FALSE),0))</f>
        <v>26.675933724385001</v>
      </c>
      <c r="D878" s="3">
        <f>IF($E$2="Male",VLOOKUP(ROUNDUP(B878,0),'Boys WHO lb'!A:M,$I$6,FALSE),IF($E$2="Female",VLOOKUP(ROUNDUP(B878,0),'Girls WHO lb'!A:M,$I$6,FALSE),0))</f>
        <v>27.116858248755001</v>
      </c>
      <c r="E878" s="3">
        <f t="shared" si="79"/>
        <v>26.773782728423274</v>
      </c>
      <c r="F878" s="3">
        <f t="shared" si="80"/>
        <v>7</v>
      </c>
      <c r="G878" s="2">
        <f t="shared" si="81"/>
        <v>4</v>
      </c>
      <c r="H878" s="3">
        <f t="shared" si="82"/>
        <v>3</v>
      </c>
    </row>
    <row r="879" spans="1:8" x14ac:dyDescent="0.2">
      <c r="A879" s="6">
        <v>829</v>
      </c>
      <c r="B879" s="6">
        <f t="shared" si="78"/>
        <v>27.254794520547943</v>
      </c>
      <c r="C879" s="3">
        <f>IF($E$2="Male",VLOOKUP(ROUNDDOWN(B879,0),'Boys WHO lb'!A:M,$I$6,FALSE),IF($E$2="Female",VLOOKUP(ROUNDDOWN(B879,0),'Girls WHO lb'!A:M,$I$6,FALSE),0))</f>
        <v>26.675933724385001</v>
      </c>
      <c r="D879" s="3">
        <f>IF($E$2="Male",VLOOKUP(ROUNDUP(B879,0),'Boys WHO lb'!A:M,$I$6,FALSE),IF($E$2="Female",VLOOKUP(ROUNDUP(B879,0),'Girls WHO lb'!A:M,$I$6,FALSE),0))</f>
        <v>27.116858248755001</v>
      </c>
      <c r="E879" s="3">
        <f t="shared" si="79"/>
        <v>26.788278877169684</v>
      </c>
      <c r="F879" s="3">
        <f t="shared" si="80"/>
        <v>7</v>
      </c>
      <c r="G879" s="2">
        <f t="shared" si="81"/>
        <v>4</v>
      </c>
      <c r="H879" s="3">
        <f t="shared" si="82"/>
        <v>3</v>
      </c>
    </row>
    <row r="880" spans="1:8" x14ac:dyDescent="0.2">
      <c r="A880" s="6">
        <v>830</v>
      </c>
      <c r="B880" s="6">
        <f t="shared" si="78"/>
        <v>27.287671232876711</v>
      </c>
      <c r="C880" s="3">
        <f>IF($E$2="Male",VLOOKUP(ROUNDDOWN(B880,0),'Boys WHO lb'!A:M,$I$6,FALSE),IF($E$2="Female",VLOOKUP(ROUNDDOWN(B880,0),'Girls WHO lb'!A:M,$I$6,FALSE),0))</f>
        <v>26.675933724385001</v>
      </c>
      <c r="D880" s="3">
        <f>IF($E$2="Male",VLOOKUP(ROUNDUP(B880,0),'Boys WHO lb'!A:M,$I$6,FALSE),IF($E$2="Female",VLOOKUP(ROUNDUP(B880,0),'Girls WHO lb'!A:M,$I$6,FALSE),0))</f>
        <v>27.116858248755001</v>
      </c>
      <c r="E880" s="3">
        <f t="shared" si="79"/>
        <v>26.802775025916095</v>
      </c>
      <c r="F880" s="3">
        <f t="shared" si="80"/>
        <v>7</v>
      </c>
      <c r="G880" s="2">
        <f t="shared" si="81"/>
        <v>4</v>
      </c>
      <c r="H880" s="3">
        <f t="shared" si="82"/>
        <v>3</v>
      </c>
    </row>
    <row r="881" spans="1:8" x14ac:dyDescent="0.2">
      <c r="A881" s="6">
        <v>831</v>
      </c>
      <c r="B881" s="6">
        <f t="shared" si="78"/>
        <v>27.32054794520548</v>
      </c>
      <c r="C881" s="3">
        <f>IF($E$2="Male",VLOOKUP(ROUNDDOWN(B881,0),'Boys WHO lb'!A:M,$I$6,FALSE),IF($E$2="Female",VLOOKUP(ROUNDDOWN(B881,0),'Girls WHO lb'!A:M,$I$6,FALSE),0))</f>
        <v>26.675933724385001</v>
      </c>
      <c r="D881" s="3">
        <f>IF($E$2="Male",VLOOKUP(ROUNDUP(B881,0),'Boys WHO lb'!A:M,$I$6,FALSE),IF($E$2="Female",VLOOKUP(ROUNDUP(B881,0),'Girls WHO lb'!A:M,$I$6,FALSE),0))</f>
        <v>27.116858248755001</v>
      </c>
      <c r="E881" s="3">
        <f t="shared" si="79"/>
        <v>26.817271174662508</v>
      </c>
      <c r="F881" s="3">
        <f t="shared" si="80"/>
        <v>7</v>
      </c>
      <c r="G881" s="2">
        <f t="shared" si="81"/>
        <v>4</v>
      </c>
      <c r="H881" s="3">
        <f t="shared" si="82"/>
        <v>3</v>
      </c>
    </row>
    <row r="882" spans="1:8" x14ac:dyDescent="0.2">
      <c r="A882" s="6">
        <v>832</v>
      </c>
      <c r="B882" s="6">
        <f t="shared" ref="B882:B945" si="83">A882/$I$3</f>
        <v>27.353424657534244</v>
      </c>
      <c r="C882" s="3">
        <f>IF($E$2="Male",VLOOKUP(ROUNDDOWN(B882,0),'Boys WHO lb'!A:M,$I$6,FALSE),IF($E$2="Female",VLOOKUP(ROUNDDOWN(B882,0),'Girls WHO lb'!A:M,$I$6,FALSE),0))</f>
        <v>26.675933724385001</v>
      </c>
      <c r="D882" s="3">
        <f>IF($E$2="Male",VLOOKUP(ROUNDUP(B882,0),'Boys WHO lb'!A:M,$I$6,FALSE),IF($E$2="Female",VLOOKUP(ROUNDUP(B882,0),'Girls WHO lb'!A:M,$I$6,FALSE),0))</f>
        <v>27.116858248755001</v>
      </c>
      <c r="E882" s="3">
        <f t="shared" ref="E882:E945" si="84">C882+(MOD(B882,1)*(D882-C882))</f>
        <v>26.831767323408918</v>
      </c>
      <c r="F882" s="3">
        <f t="shared" ref="F882:F945" si="85">IF(B882&lt;=1,12,IF(B882&lt;=3,10,IF(B882&lt;=12,8,IF(B882&lt;=36,7))))</f>
        <v>7</v>
      </c>
      <c r="G882" s="2">
        <f t="shared" si="81"/>
        <v>4</v>
      </c>
      <c r="H882" s="3">
        <f t="shared" si="82"/>
        <v>3</v>
      </c>
    </row>
    <row r="883" spans="1:8" x14ac:dyDescent="0.2">
      <c r="A883" s="6">
        <v>833</v>
      </c>
      <c r="B883" s="6">
        <f t="shared" si="83"/>
        <v>27.386301369863013</v>
      </c>
      <c r="C883" s="3">
        <f>IF($E$2="Male",VLOOKUP(ROUNDDOWN(B883,0),'Boys WHO lb'!A:M,$I$6,FALSE),IF($E$2="Female",VLOOKUP(ROUNDDOWN(B883,0),'Girls WHO lb'!A:M,$I$6,FALSE),0))</f>
        <v>26.675933724385001</v>
      </c>
      <c r="D883" s="3">
        <f>IF($E$2="Male",VLOOKUP(ROUNDUP(B883,0),'Boys WHO lb'!A:M,$I$6,FALSE),IF($E$2="Female",VLOOKUP(ROUNDUP(B883,0),'Girls WHO lb'!A:M,$I$6,FALSE),0))</f>
        <v>27.116858248755001</v>
      </c>
      <c r="E883" s="3">
        <f t="shared" si="84"/>
        <v>26.846263472155329</v>
      </c>
      <c r="F883" s="3">
        <f t="shared" si="85"/>
        <v>7</v>
      </c>
      <c r="G883" s="2">
        <f t="shared" ref="G883:G946" si="86">IF(E883&lt;=8,0,IF(E883&lt;=12,1,IF(E883&lt;=16,2,IF(E883&lt;=22,3,IF(E883&lt;=27,4,IF(E883&lt;=35,5,IF(E883&lt;=50,6,"")))))))</f>
        <v>4</v>
      </c>
      <c r="H883" s="3">
        <f t="shared" ref="H883:H946" si="87">IF(E883&lt;=10,0,IF(E883&lt;=15,1,IF(E883&lt;=18,2,IF(E883&lt;=28,3,IF(E883&lt;=37,4,IF(E883&lt;=50,6,""))))))</f>
        <v>3</v>
      </c>
    </row>
    <row r="884" spans="1:8" x14ac:dyDescent="0.2">
      <c r="A884" s="6">
        <v>834</v>
      </c>
      <c r="B884" s="6">
        <f t="shared" si="83"/>
        <v>27.419178082191781</v>
      </c>
      <c r="C884" s="3">
        <f>IF($E$2="Male",VLOOKUP(ROUNDDOWN(B884,0),'Boys WHO lb'!A:M,$I$6,FALSE),IF($E$2="Female",VLOOKUP(ROUNDDOWN(B884,0),'Girls WHO lb'!A:M,$I$6,FALSE),0))</f>
        <v>26.675933724385001</v>
      </c>
      <c r="D884" s="3">
        <f>IF($E$2="Male",VLOOKUP(ROUNDUP(B884,0),'Boys WHO lb'!A:M,$I$6,FALSE),IF($E$2="Female",VLOOKUP(ROUNDUP(B884,0),'Girls WHO lb'!A:M,$I$6,FALSE),0))</f>
        <v>27.116858248755001</v>
      </c>
      <c r="E884" s="3">
        <f t="shared" si="84"/>
        <v>26.860759620901742</v>
      </c>
      <c r="F884" s="3">
        <f t="shared" si="85"/>
        <v>7</v>
      </c>
      <c r="G884" s="2">
        <f t="shared" si="86"/>
        <v>4</v>
      </c>
      <c r="H884" s="3">
        <f t="shared" si="87"/>
        <v>3</v>
      </c>
    </row>
    <row r="885" spans="1:8" x14ac:dyDescent="0.2">
      <c r="A885" s="6">
        <v>835</v>
      </c>
      <c r="B885" s="6">
        <f t="shared" si="83"/>
        <v>27.452054794520546</v>
      </c>
      <c r="C885" s="3">
        <f>IF($E$2="Male",VLOOKUP(ROUNDDOWN(B885,0),'Boys WHO lb'!A:M,$I$6,FALSE),IF($E$2="Female",VLOOKUP(ROUNDDOWN(B885,0),'Girls WHO lb'!A:M,$I$6,FALSE),0))</f>
        <v>26.675933724385001</v>
      </c>
      <c r="D885" s="3">
        <f>IF($E$2="Male",VLOOKUP(ROUNDUP(B885,0),'Boys WHO lb'!A:M,$I$6,FALSE),IF($E$2="Female",VLOOKUP(ROUNDUP(B885,0),'Girls WHO lb'!A:M,$I$6,FALSE),0))</f>
        <v>27.116858248755001</v>
      </c>
      <c r="E885" s="3">
        <f t="shared" si="84"/>
        <v>26.875255769648149</v>
      </c>
      <c r="F885" s="3">
        <f t="shared" si="85"/>
        <v>7</v>
      </c>
      <c r="G885" s="2">
        <f t="shared" si="86"/>
        <v>4</v>
      </c>
      <c r="H885" s="3">
        <f t="shared" si="87"/>
        <v>3</v>
      </c>
    </row>
    <row r="886" spans="1:8" x14ac:dyDescent="0.2">
      <c r="A886" s="6">
        <v>836</v>
      </c>
      <c r="B886" s="6">
        <f t="shared" si="83"/>
        <v>27.484931506849314</v>
      </c>
      <c r="C886" s="3">
        <f>IF($E$2="Male",VLOOKUP(ROUNDDOWN(B886,0),'Boys WHO lb'!A:M,$I$6,FALSE),IF($E$2="Female",VLOOKUP(ROUNDDOWN(B886,0),'Girls WHO lb'!A:M,$I$6,FALSE),0))</f>
        <v>26.675933724385001</v>
      </c>
      <c r="D886" s="3">
        <f>IF($E$2="Male",VLOOKUP(ROUNDUP(B886,0),'Boys WHO lb'!A:M,$I$6,FALSE),IF($E$2="Female",VLOOKUP(ROUNDUP(B886,0),'Girls WHO lb'!A:M,$I$6,FALSE),0))</f>
        <v>27.116858248755001</v>
      </c>
      <c r="E886" s="3">
        <f t="shared" si="84"/>
        <v>26.889751918394563</v>
      </c>
      <c r="F886" s="3">
        <f t="shared" si="85"/>
        <v>7</v>
      </c>
      <c r="G886" s="2">
        <f t="shared" si="86"/>
        <v>4</v>
      </c>
      <c r="H886" s="3">
        <f t="shared" si="87"/>
        <v>3</v>
      </c>
    </row>
    <row r="887" spans="1:8" x14ac:dyDescent="0.2">
      <c r="A887" s="6">
        <v>837</v>
      </c>
      <c r="B887" s="6">
        <f t="shared" si="83"/>
        <v>27.517808219178082</v>
      </c>
      <c r="C887" s="3">
        <f>IF($E$2="Male",VLOOKUP(ROUNDDOWN(B887,0),'Boys WHO lb'!A:M,$I$6,FALSE),IF($E$2="Female",VLOOKUP(ROUNDDOWN(B887,0),'Girls WHO lb'!A:M,$I$6,FALSE),0))</f>
        <v>26.675933724385001</v>
      </c>
      <c r="D887" s="3">
        <f>IF($E$2="Male",VLOOKUP(ROUNDUP(B887,0),'Boys WHO lb'!A:M,$I$6,FALSE),IF($E$2="Female",VLOOKUP(ROUNDUP(B887,0),'Girls WHO lb'!A:M,$I$6,FALSE),0))</f>
        <v>27.116858248755001</v>
      </c>
      <c r="E887" s="3">
        <f t="shared" si="84"/>
        <v>26.904248067140973</v>
      </c>
      <c r="F887" s="3">
        <f t="shared" si="85"/>
        <v>7</v>
      </c>
      <c r="G887" s="2">
        <f t="shared" si="86"/>
        <v>4</v>
      </c>
      <c r="H887" s="3">
        <f t="shared" si="87"/>
        <v>3</v>
      </c>
    </row>
    <row r="888" spans="1:8" x14ac:dyDescent="0.2">
      <c r="A888" s="6">
        <v>838</v>
      </c>
      <c r="B888" s="6">
        <f t="shared" si="83"/>
        <v>27.550684931506847</v>
      </c>
      <c r="C888" s="3">
        <f>IF($E$2="Male",VLOOKUP(ROUNDDOWN(B888,0),'Boys WHO lb'!A:M,$I$6,FALSE),IF($E$2="Female",VLOOKUP(ROUNDDOWN(B888,0),'Girls WHO lb'!A:M,$I$6,FALSE),0))</f>
        <v>26.675933724385001</v>
      </c>
      <c r="D888" s="3">
        <f>IF($E$2="Male",VLOOKUP(ROUNDUP(B888,0),'Boys WHO lb'!A:M,$I$6,FALSE),IF($E$2="Female",VLOOKUP(ROUNDUP(B888,0),'Girls WHO lb'!A:M,$I$6,FALSE),0))</f>
        <v>27.116858248755001</v>
      </c>
      <c r="E888" s="3">
        <f t="shared" si="84"/>
        <v>26.918744215887383</v>
      </c>
      <c r="F888" s="3">
        <f t="shared" si="85"/>
        <v>7</v>
      </c>
      <c r="G888" s="2">
        <f t="shared" si="86"/>
        <v>4</v>
      </c>
      <c r="H888" s="3">
        <f t="shared" si="87"/>
        <v>3</v>
      </c>
    </row>
    <row r="889" spans="1:8" x14ac:dyDescent="0.2">
      <c r="A889" s="6">
        <v>839</v>
      </c>
      <c r="B889" s="6">
        <f t="shared" si="83"/>
        <v>27.583561643835615</v>
      </c>
      <c r="C889" s="3">
        <f>IF($E$2="Male",VLOOKUP(ROUNDDOWN(B889,0),'Boys WHO lb'!A:M,$I$6,FALSE),IF($E$2="Female",VLOOKUP(ROUNDDOWN(B889,0),'Girls WHO lb'!A:M,$I$6,FALSE),0))</f>
        <v>26.675933724385001</v>
      </c>
      <c r="D889" s="3">
        <f>IF($E$2="Male",VLOOKUP(ROUNDUP(B889,0),'Boys WHO lb'!A:M,$I$6,FALSE),IF($E$2="Female",VLOOKUP(ROUNDUP(B889,0),'Girls WHO lb'!A:M,$I$6,FALSE),0))</f>
        <v>27.116858248755001</v>
      </c>
      <c r="E889" s="3">
        <f t="shared" si="84"/>
        <v>26.933240364633797</v>
      </c>
      <c r="F889" s="3">
        <f t="shared" si="85"/>
        <v>7</v>
      </c>
      <c r="G889" s="2">
        <f t="shared" si="86"/>
        <v>4</v>
      </c>
      <c r="H889" s="3">
        <f t="shared" si="87"/>
        <v>3</v>
      </c>
    </row>
    <row r="890" spans="1:8" x14ac:dyDescent="0.2">
      <c r="A890" s="6">
        <v>840</v>
      </c>
      <c r="B890" s="6">
        <f t="shared" si="83"/>
        <v>27.616438356164384</v>
      </c>
      <c r="C890" s="3">
        <f>IF($E$2="Male",VLOOKUP(ROUNDDOWN(B890,0),'Boys WHO lb'!A:M,$I$6,FALSE),IF($E$2="Female",VLOOKUP(ROUNDDOWN(B890,0),'Girls WHO lb'!A:M,$I$6,FALSE),0))</f>
        <v>26.675933724385001</v>
      </c>
      <c r="D890" s="3">
        <f>IF($E$2="Male",VLOOKUP(ROUNDUP(B890,0),'Boys WHO lb'!A:M,$I$6,FALSE),IF($E$2="Female",VLOOKUP(ROUNDUP(B890,0),'Girls WHO lb'!A:M,$I$6,FALSE),0))</f>
        <v>27.116858248755001</v>
      </c>
      <c r="E890" s="3">
        <f t="shared" si="84"/>
        <v>26.947736513380207</v>
      </c>
      <c r="F890" s="3">
        <f t="shared" si="85"/>
        <v>7</v>
      </c>
      <c r="G890" s="2">
        <f t="shared" si="86"/>
        <v>4</v>
      </c>
      <c r="H890" s="3">
        <f t="shared" si="87"/>
        <v>3</v>
      </c>
    </row>
    <row r="891" spans="1:8" x14ac:dyDescent="0.2">
      <c r="A891" s="6">
        <v>841</v>
      </c>
      <c r="B891" s="6">
        <f t="shared" si="83"/>
        <v>27.649315068493149</v>
      </c>
      <c r="C891" s="3">
        <f>IF($E$2="Male",VLOOKUP(ROUNDDOWN(B891,0),'Boys WHO lb'!A:M,$I$6,FALSE),IF($E$2="Female",VLOOKUP(ROUNDDOWN(B891,0),'Girls WHO lb'!A:M,$I$6,FALSE),0))</f>
        <v>26.675933724385001</v>
      </c>
      <c r="D891" s="3">
        <f>IF($E$2="Male",VLOOKUP(ROUNDUP(B891,0),'Boys WHO lb'!A:M,$I$6,FALSE),IF($E$2="Female",VLOOKUP(ROUNDUP(B891,0),'Girls WHO lb'!A:M,$I$6,FALSE),0))</f>
        <v>27.116858248755001</v>
      </c>
      <c r="E891" s="3">
        <f t="shared" si="84"/>
        <v>26.962232662126617</v>
      </c>
      <c r="F891" s="3">
        <f t="shared" si="85"/>
        <v>7</v>
      </c>
      <c r="G891" s="2">
        <f t="shared" si="86"/>
        <v>4</v>
      </c>
      <c r="H891" s="3">
        <f t="shared" si="87"/>
        <v>3</v>
      </c>
    </row>
    <row r="892" spans="1:8" x14ac:dyDescent="0.2">
      <c r="A892" s="6">
        <v>842</v>
      </c>
      <c r="B892" s="6">
        <f t="shared" si="83"/>
        <v>27.682191780821917</v>
      </c>
      <c r="C892" s="3">
        <f>IF($E$2="Male",VLOOKUP(ROUNDDOWN(B892,0),'Boys WHO lb'!A:M,$I$6,FALSE),IF($E$2="Female",VLOOKUP(ROUNDDOWN(B892,0),'Girls WHO lb'!A:M,$I$6,FALSE),0))</f>
        <v>26.675933724385001</v>
      </c>
      <c r="D892" s="3">
        <f>IF($E$2="Male",VLOOKUP(ROUNDUP(B892,0),'Boys WHO lb'!A:M,$I$6,FALSE),IF($E$2="Female",VLOOKUP(ROUNDUP(B892,0),'Girls WHO lb'!A:M,$I$6,FALSE),0))</f>
        <v>27.116858248755001</v>
      </c>
      <c r="E892" s="3">
        <f t="shared" si="84"/>
        <v>26.976728810873027</v>
      </c>
      <c r="F892" s="3">
        <f t="shared" si="85"/>
        <v>7</v>
      </c>
      <c r="G892" s="2">
        <f t="shared" si="86"/>
        <v>4</v>
      </c>
      <c r="H892" s="3">
        <f t="shared" si="87"/>
        <v>3</v>
      </c>
    </row>
    <row r="893" spans="1:8" x14ac:dyDescent="0.2">
      <c r="A893" s="6">
        <v>843</v>
      </c>
      <c r="B893" s="6">
        <f t="shared" si="83"/>
        <v>27.715068493150685</v>
      </c>
      <c r="C893" s="3">
        <f>IF($E$2="Male",VLOOKUP(ROUNDDOWN(B893,0),'Boys WHO lb'!A:M,$I$6,FALSE),IF($E$2="Female",VLOOKUP(ROUNDDOWN(B893,0),'Girls WHO lb'!A:M,$I$6,FALSE),0))</f>
        <v>26.675933724385001</v>
      </c>
      <c r="D893" s="3">
        <f>IF($E$2="Male",VLOOKUP(ROUNDUP(B893,0),'Boys WHO lb'!A:M,$I$6,FALSE),IF($E$2="Female",VLOOKUP(ROUNDUP(B893,0),'Girls WHO lb'!A:M,$I$6,FALSE),0))</f>
        <v>27.116858248755001</v>
      </c>
      <c r="E893" s="3">
        <f t="shared" si="84"/>
        <v>26.991224959619441</v>
      </c>
      <c r="F893" s="3">
        <f t="shared" si="85"/>
        <v>7</v>
      </c>
      <c r="G893" s="2">
        <f t="shared" si="86"/>
        <v>4</v>
      </c>
      <c r="H893" s="3">
        <f t="shared" si="87"/>
        <v>3</v>
      </c>
    </row>
    <row r="894" spans="1:8" x14ac:dyDescent="0.2">
      <c r="A894" s="6">
        <v>844</v>
      </c>
      <c r="B894" s="6">
        <f t="shared" si="83"/>
        <v>27.74794520547945</v>
      </c>
      <c r="C894" s="3">
        <f>IF($E$2="Male",VLOOKUP(ROUNDDOWN(B894,0),'Boys WHO lb'!A:M,$I$6,FALSE),IF($E$2="Female",VLOOKUP(ROUNDDOWN(B894,0),'Girls WHO lb'!A:M,$I$6,FALSE),0))</f>
        <v>26.675933724385001</v>
      </c>
      <c r="D894" s="3">
        <f>IF($E$2="Male",VLOOKUP(ROUNDUP(B894,0),'Boys WHO lb'!A:M,$I$6,FALSE),IF($E$2="Female",VLOOKUP(ROUNDUP(B894,0),'Girls WHO lb'!A:M,$I$6,FALSE),0))</f>
        <v>27.116858248755001</v>
      </c>
      <c r="E894" s="3">
        <f t="shared" si="84"/>
        <v>27.005721108365851</v>
      </c>
      <c r="F894" s="3">
        <f t="shared" si="85"/>
        <v>7</v>
      </c>
      <c r="G894" s="2">
        <f t="shared" si="86"/>
        <v>5</v>
      </c>
      <c r="H894" s="3">
        <f t="shared" si="87"/>
        <v>3</v>
      </c>
    </row>
    <row r="895" spans="1:8" x14ac:dyDescent="0.2">
      <c r="A895" s="6">
        <v>845</v>
      </c>
      <c r="B895" s="6">
        <f t="shared" si="83"/>
        <v>27.780821917808218</v>
      </c>
      <c r="C895" s="3">
        <f>IF($E$2="Male",VLOOKUP(ROUNDDOWN(B895,0),'Boys WHO lb'!A:M,$I$6,FALSE),IF($E$2="Female",VLOOKUP(ROUNDDOWN(B895,0),'Girls WHO lb'!A:M,$I$6,FALSE),0))</f>
        <v>26.675933724385001</v>
      </c>
      <c r="D895" s="3">
        <f>IF($E$2="Male",VLOOKUP(ROUNDUP(B895,0),'Boys WHO lb'!A:M,$I$6,FALSE),IF($E$2="Female",VLOOKUP(ROUNDUP(B895,0),'Girls WHO lb'!A:M,$I$6,FALSE),0))</f>
        <v>27.116858248755001</v>
      </c>
      <c r="E895" s="3">
        <f t="shared" si="84"/>
        <v>27.020217257112261</v>
      </c>
      <c r="F895" s="3">
        <f t="shared" si="85"/>
        <v>7</v>
      </c>
      <c r="G895" s="2">
        <f t="shared" si="86"/>
        <v>5</v>
      </c>
      <c r="H895" s="3">
        <f t="shared" si="87"/>
        <v>3</v>
      </c>
    </row>
    <row r="896" spans="1:8" x14ac:dyDescent="0.2">
      <c r="A896" s="6">
        <v>846</v>
      </c>
      <c r="B896" s="6">
        <f t="shared" si="83"/>
        <v>27.813698630136987</v>
      </c>
      <c r="C896" s="3">
        <f>IF($E$2="Male",VLOOKUP(ROUNDDOWN(B896,0),'Boys WHO lb'!A:M,$I$6,FALSE),IF($E$2="Female",VLOOKUP(ROUNDDOWN(B896,0),'Girls WHO lb'!A:M,$I$6,FALSE),0))</f>
        <v>26.675933724385001</v>
      </c>
      <c r="D896" s="3">
        <f>IF($E$2="Male",VLOOKUP(ROUNDUP(B896,0),'Boys WHO lb'!A:M,$I$6,FALSE),IF($E$2="Female",VLOOKUP(ROUNDUP(B896,0),'Girls WHO lb'!A:M,$I$6,FALSE),0))</f>
        <v>27.116858248755001</v>
      </c>
      <c r="E896" s="3">
        <f t="shared" si="84"/>
        <v>27.034713405858671</v>
      </c>
      <c r="F896" s="3">
        <f t="shared" si="85"/>
        <v>7</v>
      </c>
      <c r="G896" s="2">
        <f t="shared" si="86"/>
        <v>5</v>
      </c>
      <c r="H896" s="3">
        <f t="shared" si="87"/>
        <v>3</v>
      </c>
    </row>
    <row r="897" spans="1:8" x14ac:dyDescent="0.2">
      <c r="A897" s="6">
        <v>847</v>
      </c>
      <c r="B897" s="6">
        <f t="shared" si="83"/>
        <v>27.846575342465751</v>
      </c>
      <c r="C897" s="3">
        <f>IF($E$2="Male",VLOOKUP(ROUNDDOWN(B897,0),'Boys WHO lb'!A:M,$I$6,FALSE),IF($E$2="Female",VLOOKUP(ROUNDDOWN(B897,0),'Girls WHO lb'!A:M,$I$6,FALSE),0))</f>
        <v>26.675933724385001</v>
      </c>
      <c r="D897" s="3">
        <f>IF($E$2="Male",VLOOKUP(ROUNDUP(B897,0),'Boys WHO lb'!A:M,$I$6,FALSE),IF($E$2="Female",VLOOKUP(ROUNDUP(B897,0),'Girls WHO lb'!A:M,$I$6,FALSE),0))</f>
        <v>27.116858248755001</v>
      </c>
      <c r="E897" s="3">
        <f t="shared" si="84"/>
        <v>27.049209554605081</v>
      </c>
      <c r="F897" s="3">
        <f t="shared" si="85"/>
        <v>7</v>
      </c>
      <c r="G897" s="2">
        <f t="shared" si="86"/>
        <v>5</v>
      </c>
      <c r="H897" s="3">
        <f t="shared" si="87"/>
        <v>3</v>
      </c>
    </row>
    <row r="898" spans="1:8" x14ac:dyDescent="0.2">
      <c r="A898" s="6">
        <v>848</v>
      </c>
      <c r="B898" s="6">
        <f t="shared" si="83"/>
        <v>27.87945205479452</v>
      </c>
      <c r="C898" s="3">
        <f>IF($E$2="Male",VLOOKUP(ROUNDDOWN(B898,0),'Boys WHO lb'!A:M,$I$6,FALSE),IF($E$2="Female",VLOOKUP(ROUNDDOWN(B898,0),'Girls WHO lb'!A:M,$I$6,FALSE),0))</f>
        <v>26.675933724385001</v>
      </c>
      <c r="D898" s="3">
        <f>IF($E$2="Male",VLOOKUP(ROUNDUP(B898,0),'Boys WHO lb'!A:M,$I$6,FALSE),IF($E$2="Female",VLOOKUP(ROUNDUP(B898,0),'Girls WHO lb'!A:M,$I$6,FALSE),0))</f>
        <v>27.116858248755001</v>
      </c>
      <c r="E898" s="3">
        <f t="shared" si="84"/>
        <v>27.063705703351495</v>
      </c>
      <c r="F898" s="3">
        <f t="shared" si="85"/>
        <v>7</v>
      </c>
      <c r="G898" s="2">
        <f t="shared" si="86"/>
        <v>5</v>
      </c>
      <c r="H898" s="3">
        <f t="shared" si="87"/>
        <v>3</v>
      </c>
    </row>
    <row r="899" spans="1:8" x14ac:dyDescent="0.2">
      <c r="A899" s="6">
        <v>849</v>
      </c>
      <c r="B899" s="6">
        <f t="shared" si="83"/>
        <v>27.912328767123288</v>
      </c>
      <c r="C899" s="3">
        <f>IF($E$2="Male",VLOOKUP(ROUNDDOWN(B899,0),'Boys WHO lb'!A:M,$I$6,FALSE),IF($E$2="Female",VLOOKUP(ROUNDDOWN(B899,0),'Girls WHO lb'!A:M,$I$6,FALSE),0))</f>
        <v>26.675933724385001</v>
      </c>
      <c r="D899" s="3">
        <f>IF($E$2="Male",VLOOKUP(ROUNDUP(B899,0),'Boys WHO lb'!A:M,$I$6,FALSE),IF($E$2="Female",VLOOKUP(ROUNDUP(B899,0),'Girls WHO lb'!A:M,$I$6,FALSE),0))</f>
        <v>27.116858248755001</v>
      </c>
      <c r="E899" s="3">
        <f t="shared" si="84"/>
        <v>27.078201852097905</v>
      </c>
      <c r="F899" s="3">
        <f t="shared" si="85"/>
        <v>7</v>
      </c>
      <c r="G899" s="2">
        <f t="shared" si="86"/>
        <v>5</v>
      </c>
      <c r="H899" s="3">
        <f t="shared" si="87"/>
        <v>3</v>
      </c>
    </row>
    <row r="900" spans="1:8" x14ac:dyDescent="0.2">
      <c r="A900" s="6">
        <v>850</v>
      </c>
      <c r="B900" s="6">
        <f t="shared" si="83"/>
        <v>27.945205479452053</v>
      </c>
      <c r="C900" s="3">
        <f>IF($E$2="Male",VLOOKUP(ROUNDDOWN(B900,0),'Boys WHO lb'!A:M,$I$6,FALSE),IF($E$2="Female",VLOOKUP(ROUNDDOWN(B900,0),'Girls WHO lb'!A:M,$I$6,FALSE),0))</f>
        <v>26.675933724385001</v>
      </c>
      <c r="D900" s="3">
        <f>IF($E$2="Male",VLOOKUP(ROUNDUP(B900,0),'Boys WHO lb'!A:M,$I$6,FALSE),IF($E$2="Female",VLOOKUP(ROUNDUP(B900,0),'Girls WHO lb'!A:M,$I$6,FALSE),0))</f>
        <v>27.116858248755001</v>
      </c>
      <c r="E900" s="3">
        <f t="shared" si="84"/>
        <v>27.092698000844315</v>
      </c>
      <c r="F900" s="3">
        <f t="shared" si="85"/>
        <v>7</v>
      </c>
      <c r="G900" s="2">
        <f t="shared" si="86"/>
        <v>5</v>
      </c>
      <c r="H900" s="3">
        <f t="shared" si="87"/>
        <v>3</v>
      </c>
    </row>
    <row r="901" spans="1:8" x14ac:dyDescent="0.2">
      <c r="A901" s="6">
        <v>851</v>
      </c>
      <c r="B901" s="6">
        <f t="shared" si="83"/>
        <v>27.978082191780821</v>
      </c>
      <c r="C901" s="3">
        <f>IF($E$2="Male",VLOOKUP(ROUNDDOWN(B901,0),'Boys WHO lb'!A:M,$I$6,FALSE),IF($E$2="Female",VLOOKUP(ROUNDDOWN(B901,0),'Girls WHO lb'!A:M,$I$6,FALSE),0))</f>
        <v>26.675933724385001</v>
      </c>
      <c r="D901" s="3">
        <f>IF($E$2="Male",VLOOKUP(ROUNDUP(B901,0),'Boys WHO lb'!A:M,$I$6,FALSE),IF($E$2="Female",VLOOKUP(ROUNDUP(B901,0),'Girls WHO lb'!A:M,$I$6,FALSE),0))</f>
        <v>27.116858248755001</v>
      </c>
      <c r="E901" s="3">
        <f t="shared" si="84"/>
        <v>27.107194149590725</v>
      </c>
      <c r="F901" s="3">
        <f t="shared" si="85"/>
        <v>7</v>
      </c>
      <c r="G901" s="2">
        <f t="shared" si="86"/>
        <v>5</v>
      </c>
      <c r="H901" s="3">
        <f t="shared" si="87"/>
        <v>3</v>
      </c>
    </row>
    <row r="902" spans="1:8" x14ac:dyDescent="0.2">
      <c r="A902" s="6">
        <v>852</v>
      </c>
      <c r="B902" s="6">
        <f t="shared" si="83"/>
        <v>28.010958904109589</v>
      </c>
      <c r="C902" s="3">
        <f>IF($E$2="Male",VLOOKUP(ROUNDDOWN(B902,0),'Boys WHO lb'!A:M,$I$6,FALSE),IF($E$2="Female",VLOOKUP(ROUNDDOWN(B902,0),'Girls WHO lb'!A:M,$I$6,FALSE),0))</f>
        <v>27.116858248755001</v>
      </c>
      <c r="D902" s="3">
        <f>IF($E$2="Male",VLOOKUP(ROUNDUP(B902,0),'Boys WHO lb'!A:M,$I$6,FALSE),IF($E$2="Female",VLOOKUP(ROUNDUP(B902,0),'Girls WHO lb'!A:M,$I$6,FALSE),0))</f>
        <v>27.557782773125002</v>
      </c>
      <c r="E902" s="3">
        <f t="shared" si="84"/>
        <v>27.121690298337139</v>
      </c>
      <c r="F902" s="3">
        <f t="shared" si="85"/>
        <v>7</v>
      </c>
      <c r="G902" s="2">
        <f t="shared" si="86"/>
        <v>5</v>
      </c>
      <c r="H902" s="3">
        <f t="shared" si="87"/>
        <v>3</v>
      </c>
    </row>
    <row r="903" spans="1:8" x14ac:dyDescent="0.2">
      <c r="A903" s="6">
        <v>853</v>
      </c>
      <c r="B903" s="6">
        <f t="shared" si="83"/>
        <v>28.043835616438354</v>
      </c>
      <c r="C903" s="3">
        <f>IF($E$2="Male",VLOOKUP(ROUNDDOWN(B903,0),'Boys WHO lb'!A:M,$I$6,FALSE),IF($E$2="Female",VLOOKUP(ROUNDDOWN(B903,0),'Girls WHO lb'!A:M,$I$6,FALSE),0))</f>
        <v>27.116858248755001</v>
      </c>
      <c r="D903" s="3">
        <f>IF($E$2="Male",VLOOKUP(ROUNDUP(B903,0),'Boys WHO lb'!A:M,$I$6,FALSE),IF($E$2="Female",VLOOKUP(ROUNDUP(B903,0),'Girls WHO lb'!A:M,$I$6,FALSE),0))</f>
        <v>27.557782773125002</v>
      </c>
      <c r="E903" s="3">
        <f t="shared" si="84"/>
        <v>27.136186447083549</v>
      </c>
      <c r="F903" s="3">
        <f t="shared" si="85"/>
        <v>7</v>
      </c>
      <c r="G903" s="2">
        <f t="shared" si="86"/>
        <v>5</v>
      </c>
      <c r="H903" s="3">
        <f t="shared" si="87"/>
        <v>3</v>
      </c>
    </row>
    <row r="904" spans="1:8" x14ac:dyDescent="0.2">
      <c r="A904" s="6">
        <v>854</v>
      </c>
      <c r="B904" s="6">
        <f t="shared" si="83"/>
        <v>28.076712328767123</v>
      </c>
      <c r="C904" s="3">
        <f>IF($E$2="Male",VLOOKUP(ROUNDDOWN(B904,0),'Boys WHO lb'!A:M,$I$6,FALSE),IF($E$2="Female",VLOOKUP(ROUNDDOWN(B904,0),'Girls WHO lb'!A:M,$I$6,FALSE),0))</f>
        <v>27.116858248755001</v>
      </c>
      <c r="D904" s="3">
        <f>IF($E$2="Male",VLOOKUP(ROUNDUP(B904,0),'Boys WHO lb'!A:M,$I$6,FALSE),IF($E$2="Female",VLOOKUP(ROUNDUP(B904,0),'Girls WHO lb'!A:M,$I$6,FALSE),0))</f>
        <v>27.557782773125002</v>
      </c>
      <c r="E904" s="3">
        <f t="shared" si="84"/>
        <v>27.150682595829959</v>
      </c>
      <c r="F904" s="3">
        <f t="shared" si="85"/>
        <v>7</v>
      </c>
      <c r="G904" s="2">
        <f t="shared" si="86"/>
        <v>5</v>
      </c>
      <c r="H904" s="3">
        <f t="shared" si="87"/>
        <v>3</v>
      </c>
    </row>
    <row r="905" spans="1:8" x14ac:dyDescent="0.2">
      <c r="A905" s="6">
        <v>855</v>
      </c>
      <c r="B905" s="6">
        <f t="shared" si="83"/>
        <v>28.109589041095891</v>
      </c>
      <c r="C905" s="3">
        <f>IF($E$2="Male",VLOOKUP(ROUNDDOWN(B905,0),'Boys WHO lb'!A:M,$I$6,FALSE),IF($E$2="Female",VLOOKUP(ROUNDDOWN(B905,0),'Girls WHO lb'!A:M,$I$6,FALSE),0))</f>
        <v>27.116858248755001</v>
      </c>
      <c r="D905" s="3">
        <f>IF($E$2="Male",VLOOKUP(ROUNDUP(B905,0),'Boys WHO lb'!A:M,$I$6,FALSE),IF($E$2="Female",VLOOKUP(ROUNDUP(B905,0),'Girls WHO lb'!A:M,$I$6,FALSE),0))</f>
        <v>27.557782773125002</v>
      </c>
      <c r="E905" s="3">
        <f t="shared" si="84"/>
        <v>27.165178744576373</v>
      </c>
      <c r="F905" s="3">
        <f t="shared" si="85"/>
        <v>7</v>
      </c>
      <c r="G905" s="2">
        <f t="shared" si="86"/>
        <v>5</v>
      </c>
      <c r="H905" s="3">
        <f t="shared" si="87"/>
        <v>3</v>
      </c>
    </row>
    <row r="906" spans="1:8" x14ac:dyDescent="0.2">
      <c r="A906" s="6">
        <v>856</v>
      </c>
      <c r="B906" s="6">
        <f t="shared" si="83"/>
        <v>28.142465753424656</v>
      </c>
      <c r="C906" s="3">
        <f>IF($E$2="Male",VLOOKUP(ROUNDDOWN(B906,0),'Boys WHO lb'!A:M,$I$6,FALSE),IF($E$2="Female",VLOOKUP(ROUNDDOWN(B906,0),'Girls WHO lb'!A:M,$I$6,FALSE),0))</f>
        <v>27.116858248755001</v>
      </c>
      <c r="D906" s="3">
        <f>IF($E$2="Male",VLOOKUP(ROUNDUP(B906,0),'Boys WHO lb'!A:M,$I$6,FALSE),IF($E$2="Female",VLOOKUP(ROUNDUP(B906,0),'Girls WHO lb'!A:M,$I$6,FALSE),0))</f>
        <v>27.557782773125002</v>
      </c>
      <c r="E906" s="3">
        <f t="shared" si="84"/>
        <v>27.17967489332278</v>
      </c>
      <c r="F906" s="3">
        <f t="shared" si="85"/>
        <v>7</v>
      </c>
      <c r="G906" s="2">
        <f t="shared" si="86"/>
        <v>5</v>
      </c>
      <c r="H906" s="3">
        <f t="shared" si="87"/>
        <v>3</v>
      </c>
    </row>
    <row r="907" spans="1:8" x14ac:dyDescent="0.2">
      <c r="A907" s="6">
        <v>857</v>
      </c>
      <c r="B907" s="6">
        <f t="shared" si="83"/>
        <v>28.175342465753424</v>
      </c>
      <c r="C907" s="3">
        <f>IF($E$2="Male",VLOOKUP(ROUNDDOWN(B907,0),'Boys WHO lb'!A:M,$I$6,FALSE),IF($E$2="Female",VLOOKUP(ROUNDDOWN(B907,0),'Girls WHO lb'!A:M,$I$6,FALSE),0))</f>
        <v>27.116858248755001</v>
      </c>
      <c r="D907" s="3">
        <f>IF($E$2="Male",VLOOKUP(ROUNDUP(B907,0),'Boys WHO lb'!A:M,$I$6,FALSE),IF($E$2="Female",VLOOKUP(ROUNDUP(B907,0),'Girls WHO lb'!A:M,$I$6,FALSE),0))</f>
        <v>27.557782773125002</v>
      </c>
      <c r="E907" s="3">
        <f t="shared" si="84"/>
        <v>27.194171042069193</v>
      </c>
      <c r="F907" s="3">
        <f t="shared" si="85"/>
        <v>7</v>
      </c>
      <c r="G907" s="2">
        <f t="shared" si="86"/>
        <v>5</v>
      </c>
      <c r="H907" s="3">
        <f t="shared" si="87"/>
        <v>3</v>
      </c>
    </row>
    <row r="908" spans="1:8" x14ac:dyDescent="0.2">
      <c r="A908" s="6">
        <v>858</v>
      </c>
      <c r="B908" s="6">
        <f t="shared" si="83"/>
        <v>28.208219178082192</v>
      </c>
      <c r="C908" s="3">
        <f>IF($E$2="Male",VLOOKUP(ROUNDDOWN(B908,0),'Boys WHO lb'!A:M,$I$6,FALSE),IF($E$2="Female",VLOOKUP(ROUNDDOWN(B908,0),'Girls WHO lb'!A:M,$I$6,FALSE),0))</f>
        <v>27.116858248755001</v>
      </c>
      <c r="D908" s="3">
        <f>IF($E$2="Male",VLOOKUP(ROUNDUP(B908,0),'Boys WHO lb'!A:M,$I$6,FALSE),IF($E$2="Female",VLOOKUP(ROUNDUP(B908,0),'Girls WHO lb'!A:M,$I$6,FALSE),0))</f>
        <v>27.557782773125002</v>
      </c>
      <c r="E908" s="3">
        <f t="shared" si="84"/>
        <v>27.208667190815603</v>
      </c>
      <c r="F908" s="3">
        <f t="shared" si="85"/>
        <v>7</v>
      </c>
      <c r="G908" s="2">
        <f t="shared" si="86"/>
        <v>5</v>
      </c>
      <c r="H908" s="3">
        <f t="shared" si="87"/>
        <v>3</v>
      </c>
    </row>
    <row r="909" spans="1:8" x14ac:dyDescent="0.2">
      <c r="A909" s="6">
        <v>859</v>
      </c>
      <c r="B909" s="6">
        <f t="shared" si="83"/>
        <v>28.241095890410957</v>
      </c>
      <c r="C909" s="3">
        <f>IF($E$2="Male",VLOOKUP(ROUNDDOWN(B909,0),'Boys WHO lb'!A:M,$I$6,FALSE),IF($E$2="Female",VLOOKUP(ROUNDDOWN(B909,0),'Girls WHO lb'!A:M,$I$6,FALSE),0))</f>
        <v>27.116858248755001</v>
      </c>
      <c r="D909" s="3">
        <f>IF($E$2="Male",VLOOKUP(ROUNDUP(B909,0),'Boys WHO lb'!A:M,$I$6,FALSE),IF($E$2="Female",VLOOKUP(ROUNDUP(B909,0),'Girls WHO lb'!A:M,$I$6,FALSE),0))</f>
        <v>27.557782773125002</v>
      </c>
      <c r="E909" s="3">
        <f t="shared" si="84"/>
        <v>27.223163339562014</v>
      </c>
      <c r="F909" s="3">
        <f t="shared" si="85"/>
        <v>7</v>
      </c>
      <c r="G909" s="2">
        <f t="shared" si="86"/>
        <v>5</v>
      </c>
      <c r="H909" s="3">
        <f t="shared" si="87"/>
        <v>3</v>
      </c>
    </row>
    <row r="910" spans="1:8" x14ac:dyDescent="0.2">
      <c r="A910" s="6">
        <v>860</v>
      </c>
      <c r="B910" s="6">
        <f t="shared" si="83"/>
        <v>28.273972602739725</v>
      </c>
      <c r="C910" s="3">
        <f>IF($E$2="Male",VLOOKUP(ROUNDDOWN(B910,0),'Boys WHO lb'!A:M,$I$6,FALSE),IF($E$2="Female",VLOOKUP(ROUNDDOWN(B910,0),'Girls WHO lb'!A:M,$I$6,FALSE),0))</f>
        <v>27.116858248755001</v>
      </c>
      <c r="D910" s="3">
        <f>IF($E$2="Male",VLOOKUP(ROUNDUP(B910,0),'Boys WHO lb'!A:M,$I$6,FALSE),IF($E$2="Female",VLOOKUP(ROUNDUP(B910,0),'Girls WHO lb'!A:M,$I$6,FALSE),0))</f>
        <v>27.557782773125002</v>
      </c>
      <c r="E910" s="3">
        <f t="shared" si="84"/>
        <v>27.237659488308427</v>
      </c>
      <c r="F910" s="3">
        <f t="shared" si="85"/>
        <v>7</v>
      </c>
      <c r="G910" s="2">
        <f t="shared" si="86"/>
        <v>5</v>
      </c>
      <c r="H910" s="3">
        <f t="shared" si="87"/>
        <v>3</v>
      </c>
    </row>
    <row r="911" spans="1:8" x14ac:dyDescent="0.2">
      <c r="A911" s="6">
        <v>861</v>
      </c>
      <c r="B911" s="6">
        <f t="shared" si="83"/>
        <v>28.306849315068494</v>
      </c>
      <c r="C911" s="3">
        <f>IF($E$2="Male",VLOOKUP(ROUNDDOWN(B911,0),'Boys WHO lb'!A:M,$I$6,FALSE),IF($E$2="Female",VLOOKUP(ROUNDDOWN(B911,0),'Girls WHO lb'!A:M,$I$6,FALSE),0))</f>
        <v>27.116858248755001</v>
      </c>
      <c r="D911" s="3">
        <f>IF($E$2="Male",VLOOKUP(ROUNDUP(B911,0),'Boys WHO lb'!A:M,$I$6,FALSE),IF($E$2="Female",VLOOKUP(ROUNDUP(B911,0),'Girls WHO lb'!A:M,$I$6,FALSE),0))</f>
        <v>27.557782773125002</v>
      </c>
      <c r="E911" s="3">
        <f t="shared" si="84"/>
        <v>27.252155637054837</v>
      </c>
      <c r="F911" s="3">
        <f t="shared" si="85"/>
        <v>7</v>
      </c>
      <c r="G911" s="2">
        <f t="shared" si="86"/>
        <v>5</v>
      </c>
      <c r="H911" s="3">
        <f t="shared" si="87"/>
        <v>3</v>
      </c>
    </row>
    <row r="912" spans="1:8" x14ac:dyDescent="0.2">
      <c r="A912" s="6">
        <v>862</v>
      </c>
      <c r="B912" s="6">
        <f t="shared" si="83"/>
        <v>28.339726027397258</v>
      </c>
      <c r="C912" s="3">
        <f>IF($E$2="Male",VLOOKUP(ROUNDDOWN(B912,0),'Boys WHO lb'!A:M,$I$6,FALSE),IF($E$2="Female",VLOOKUP(ROUNDDOWN(B912,0),'Girls WHO lb'!A:M,$I$6,FALSE),0))</f>
        <v>27.116858248755001</v>
      </c>
      <c r="D912" s="3">
        <f>IF($E$2="Male",VLOOKUP(ROUNDUP(B912,0),'Boys WHO lb'!A:M,$I$6,FALSE),IF($E$2="Female",VLOOKUP(ROUNDUP(B912,0),'Girls WHO lb'!A:M,$I$6,FALSE),0))</f>
        <v>27.557782773125002</v>
      </c>
      <c r="E912" s="3">
        <f t="shared" si="84"/>
        <v>27.266651785801248</v>
      </c>
      <c r="F912" s="3">
        <f t="shared" si="85"/>
        <v>7</v>
      </c>
      <c r="G912" s="2">
        <f t="shared" si="86"/>
        <v>5</v>
      </c>
      <c r="H912" s="3">
        <f t="shared" si="87"/>
        <v>3</v>
      </c>
    </row>
    <row r="913" spans="1:8" x14ac:dyDescent="0.2">
      <c r="A913" s="6">
        <v>863</v>
      </c>
      <c r="B913" s="6">
        <f t="shared" si="83"/>
        <v>28.372602739726027</v>
      </c>
      <c r="C913" s="3">
        <f>IF($E$2="Male",VLOOKUP(ROUNDDOWN(B913,0),'Boys WHO lb'!A:M,$I$6,FALSE),IF($E$2="Female",VLOOKUP(ROUNDDOWN(B913,0),'Girls WHO lb'!A:M,$I$6,FALSE),0))</f>
        <v>27.116858248755001</v>
      </c>
      <c r="D913" s="3">
        <f>IF($E$2="Male",VLOOKUP(ROUNDUP(B913,0),'Boys WHO lb'!A:M,$I$6,FALSE),IF($E$2="Female",VLOOKUP(ROUNDUP(B913,0),'Girls WHO lb'!A:M,$I$6,FALSE),0))</f>
        <v>27.557782773125002</v>
      </c>
      <c r="E913" s="3">
        <f t="shared" si="84"/>
        <v>27.281147934547658</v>
      </c>
      <c r="F913" s="3">
        <f t="shared" si="85"/>
        <v>7</v>
      </c>
      <c r="G913" s="2">
        <f t="shared" si="86"/>
        <v>5</v>
      </c>
      <c r="H913" s="3">
        <f t="shared" si="87"/>
        <v>3</v>
      </c>
    </row>
    <row r="914" spans="1:8" x14ac:dyDescent="0.2">
      <c r="A914" s="6">
        <v>864</v>
      </c>
      <c r="B914" s="6">
        <f t="shared" si="83"/>
        <v>28.405479452054795</v>
      </c>
      <c r="C914" s="3">
        <f>IF($E$2="Male",VLOOKUP(ROUNDDOWN(B914,0),'Boys WHO lb'!A:M,$I$6,FALSE),IF($E$2="Female",VLOOKUP(ROUNDDOWN(B914,0),'Girls WHO lb'!A:M,$I$6,FALSE),0))</f>
        <v>27.116858248755001</v>
      </c>
      <c r="D914" s="3">
        <f>IF($E$2="Male",VLOOKUP(ROUNDUP(B914,0),'Boys WHO lb'!A:M,$I$6,FALSE),IF($E$2="Female",VLOOKUP(ROUNDUP(B914,0),'Girls WHO lb'!A:M,$I$6,FALSE),0))</f>
        <v>27.557782773125002</v>
      </c>
      <c r="E914" s="3">
        <f t="shared" si="84"/>
        <v>27.295644083294071</v>
      </c>
      <c r="F914" s="3">
        <f t="shared" si="85"/>
        <v>7</v>
      </c>
      <c r="G914" s="2">
        <f t="shared" si="86"/>
        <v>5</v>
      </c>
      <c r="H914" s="3">
        <f t="shared" si="87"/>
        <v>3</v>
      </c>
    </row>
    <row r="915" spans="1:8" x14ac:dyDescent="0.2">
      <c r="A915" s="6">
        <v>865</v>
      </c>
      <c r="B915" s="6">
        <f t="shared" si="83"/>
        <v>28.43835616438356</v>
      </c>
      <c r="C915" s="3">
        <f>IF($E$2="Male",VLOOKUP(ROUNDDOWN(B915,0),'Boys WHO lb'!A:M,$I$6,FALSE),IF($E$2="Female",VLOOKUP(ROUNDDOWN(B915,0),'Girls WHO lb'!A:M,$I$6,FALSE),0))</f>
        <v>27.116858248755001</v>
      </c>
      <c r="D915" s="3">
        <f>IF($E$2="Male",VLOOKUP(ROUNDUP(B915,0),'Boys WHO lb'!A:M,$I$6,FALSE),IF($E$2="Female",VLOOKUP(ROUNDUP(B915,0),'Girls WHO lb'!A:M,$I$6,FALSE),0))</f>
        <v>27.557782773125002</v>
      </c>
      <c r="E915" s="3">
        <f t="shared" si="84"/>
        <v>27.310140232040482</v>
      </c>
      <c r="F915" s="3">
        <f t="shared" si="85"/>
        <v>7</v>
      </c>
      <c r="G915" s="2">
        <f t="shared" si="86"/>
        <v>5</v>
      </c>
      <c r="H915" s="3">
        <f t="shared" si="87"/>
        <v>3</v>
      </c>
    </row>
    <row r="916" spans="1:8" x14ac:dyDescent="0.2">
      <c r="A916" s="6">
        <v>866</v>
      </c>
      <c r="B916" s="6">
        <f t="shared" si="83"/>
        <v>28.471232876712328</v>
      </c>
      <c r="C916" s="3">
        <f>IF($E$2="Male",VLOOKUP(ROUNDDOWN(B916,0),'Boys WHO lb'!A:M,$I$6,FALSE),IF($E$2="Female",VLOOKUP(ROUNDDOWN(B916,0),'Girls WHO lb'!A:M,$I$6,FALSE),0))</f>
        <v>27.116858248755001</v>
      </c>
      <c r="D916" s="3">
        <f>IF($E$2="Male",VLOOKUP(ROUNDUP(B916,0),'Boys WHO lb'!A:M,$I$6,FALSE),IF($E$2="Female",VLOOKUP(ROUNDUP(B916,0),'Girls WHO lb'!A:M,$I$6,FALSE),0))</f>
        <v>27.557782773125002</v>
      </c>
      <c r="E916" s="3">
        <f t="shared" si="84"/>
        <v>27.324636380786892</v>
      </c>
      <c r="F916" s="3">
        <f t="shared" si="85"/>
        <v>7</v>
      </c>
      <c r="G916" s="2">
        <f t="shared" si="86"/>
        <v>5</v>
      </c>
      <c r="H916" s="3">
        <f t="shared" si="87"/>
        <v>3</v>
      </c>
    </row>
    <row r="917" spans="1:8" x14ac:dyDescent="0.2">
      <c r="A917" s="6">
        <v>867</v>
      </c>
      <c r="B917" s="6">
        <f t="shared" si="83"/>
        <v>28.504109589041096</v>
      </c>
      <c r="C917" s="3">
        <f>IF($E$2="Male",VLOOKUP(ROUNDDOWN(B917,0),'Boys WHO lb'!A:M,$I$6,FALSE),IF($E$2="Female",VLOOKUP(ROUNDDOWN(B917,0),'Girls WHO lb'!A:M,$I$6,FALSE),0))</f>
        <v>27.116858248755001</v>
      </c>
      <c r="D917" s="3">
        <f>IF($E$2="Male",VLOOKUP(ROUNDUP(B917,0),'Boys WHO lb'!A:M,$I$6,FALSE),IF($E$2="Female",VLOOKUP(ROUNDUP(B917,0),'Girls WHO lb'!A:M,$I$6,FALSE),0))</f>
        <v>27.557782773125002</v>
      </c>
      <c r="E917" s="3">
        <f t="shared" si="84"/>
        <v>27.339132529533302</v>
      </c>
      <c r="F917" s="3">
        <f t="shared" si="85"/>
        <v>7</v>
      </c>
      <c r="G917" s="2">
        <f t="shared" si="86"/>
        <v>5</v>
      </c>
      <c r="H917" s="3">
        <f t="shared" si="87"/>
        <v>3</v>
      </c>
    </row>
    <row r="918" spans="1:8" x14ac:dyDescent="0.2">
      <c r="A918" s="6">
        <v>868</v>
      </c>
      <c r="B918" s="6">
        <f t="shared" si="83"/>
        <v>28.536986301369861</v>
      </c>
      <c r="C918" s="3">
        <f>IF($E$2="Male",VLOOKUP(ROUNDDOWN(B918,0),'Boys WHO lb'!A:M,$I$6,FALSE),IF($E$2="Female",VLOOKUP(ROUNDDOWN(B918,0),'Girls WHO lb'!A:M,$I$6,FALSE),0))</f>
        <v>27.116858248755001</v>
      </c>
      <c r="D918" s="3">
        <f>IF($E$2="Male",VLOOKUP(ROUNDUP(B918,0),'Boys WHO lb'!A:M,$I$6,FALSE),IF($E$2="Female",VLOOKUP(ROUNDUP(B918,0),'Girls WHO lb'!A:M,$I$6,FALSE),0))</f>
        <v>27.557782773125002</v>
      </c>
      <c r="E918" s="3">
        <f t="shared" si="84"/>
        <v>27.353628678279712</v>
      </c>
      <c r="F918" s="3">
        <f t="shared" si="85"/>
        <v>7</v>
      </c>
      <c r="G918" s="2">
        <f t="shared" si="86"/>
        <v>5</v>
      </c>
      <c r="H918" s="3">
        <f t="shared" si="87"/>
        <v>3</v>
      </c>
    </row>
    <row r="919" spans="1:8" x14ac:dyDescent="0.2">
      <c r="A919" s="6">
        <v>869</v>
      </c>
      <c r="B919" s="6">
        <f t="shared" si="83"/>
        <v>28.56986301369863</v>
      </c>
      <c r="C919" s="3">
        <f>IF($E$2="Male",VLOOKUP(ROUNDDOWN(B919,0),'Boys WHO lb'!A:M,$I$6,FALSE),IF($E$2="Female",VLOOKUP(ROUNDDOWN(B919,0),'Girls WHO lb'!A:M,$I$6,FALSE),0))</f>
        <v>27.116858248755001</v>
      </c>
      <c r="D919" s="3">
        <f>IF($E$2="Male",VLOOKUP(ROUNDUP(B919,0),'Boys WHO lb'!A:M,$I$6,FALSE),IF($E$2="Female",VLOOKUP(ROUNDUP(B919,0),'Girls WHO lb'!A:M,$I$6,FALSE),0))</f>
        <v>27.557782773125002</v>
      </c>
      <c r="E919" s="3">
        <f t="shared" si="84"/>
        <v>27.368124827026126</v>
      </c>
      <c r="F919" s="3">
        <f t="shared" si="85"/>
        <v>7</v>
      </c>
      <c r="G919" s="2">
        <f t="shared" si="86"/>
        <v>5</v>
      </c>
      <c r="H919" s="3">
        <f t="shared" si="87"/>
        <v>3</v>
      </c>
    </row>
    <row r="920" spans="1:8" x14ac:dyDescent="0.2">
      <c r="A920" s="6">
        <v>870</v>
      </c>
      <c r="B920" s="6">
        <f t="shared" si="83"/>
        <v>28.602739726027398</v>
      </c>
      <c r="C920" s="3">
        <f>IF($E$2="Male",VLOOKUP(ROUNDDOWN(B920,0),'Boys WHO lb'!A:M,$I$6,FALSE),IF($E$2="Female",VLOOKUP(ROUNDDOWN(B920,0),'Girls WHO lb'!A:M,$I$6,FALSE),0))</f>
        <v>27.116858248755001</v>
      </c>
      <c r="D920" s="3">
        <f>IF($E$2="Male",VLOOKUP(ROUNDUP(B920,0),'Boys WHO lb'!A:M,$I$6,FALSE),IF($E$2="Female",VLOOKUP(ROUNDUP(B920,0),'Girls WHO lb'!A:M,$I$6,FALSE),0))</f>
        <v>27.557782773125002</v>
      </c>
      <c r="E920" s="3">
        <f t="shared" si="84"/>
        <v>27.382620975772536</v>
      </c>
      <c r="F920" s="3">
        <f t="shared" si="85"/>
        <v>7</v>
      </c>
      <c r="G920" s="2">
        <f t="shared" si="86"/>
        <v>5</v>
      </c>
      <c r="H920" s="3">
        <f t="shared" si="87"/>
        <v>3</v>
      </c>
    </row>
    <row r="921" spans="1:8" x14ac:dyDescent="0.2">
      <c r="A921" s="6">
        <v>871</v>
      </c>
      <c r="B921" s="6">
        <f t="shared" si="83"/>
        <v>28.635616438356163</v>
      </c>
      <c r="C921" s="3">
        <f>IF($E$2="Male",VLOOKUP(ROUNDDOWN(B921,0),'Boys WHO lb'!A:M,$I$6,FALSE),IF($E$2="Female",VLOOKUP(ROUNDDOWN(B921,0),'Girls WHO lb'!A:M,$I$6,FALSE),0))</f>
        <v>27.116858248755001</v>
      </c>
      <c r="D921" s="3">
        <f>IF($E$2="Male",VLOOKUP(ROUNDUP(B921,0),'Boys WHO lb'!A:M,$I$6,FALSE),IF($E$2="Female",VLOOKUP(ROUNDUP(B921,0),'Girls WHO lb'!A:M,$I$6,FALSE),0))</f>
        <v>27.557782773125002</v>
      </c>
      <c r="E921" s="3">
        <f t="shared" si="84"/>
        <v>27.397117124518946</v>
      </c>
      <c r="F921" s="3">
        <f t="shared" si="85"/>
        <v>7</v>
      </c>
      <c r="G921" s="2">
        <f t="shared" si="86"/>
        <v>5</v>
      </c>
      <c r="H921" s="3">
        <f t="shared" si="87"/>
        <v>3</v>
      </c>
    </row>
    <row r="922" spans="1:8" x14ac:dyDescent="0.2">
      <c r="A922" s="6">
        <v>872</v>
      </c>
      <c r="B922" s="6">
        <f t="shared" si="83"/>
        <v>28.668493150684931</v>
      </c>
      <c r="C922" s="3">
        <f>IF($E$2="Male",VLOOKUP(ROUNDDOWN(B922,0),'Boys WHO lb'!A:M,$I$6,FALSE),IF($E$2="Female",VLOOKUP(ROUNDDOWN(B922,0),'Girls WHO lb'!A:M,$I$6,FALSE),0))</f>
        <v>27.116858248755001</v>
      </c>
      <c r="D922" s="3">
        <f>IF($E$2="Male",VLOOKUP(ROUNDUP(B922,0),'Boys WHO lb'!A:M,$I$6,FALSE),IF($E$2="Female",VLOOKUP(ROUNDUP(B922,0),'Girls WHO lb'!A:M,$I$6,FALSE),0))</f>
        <v>27.557782773125002</v>
      </c>
      <c r="E922" s="3">
        <f t="shared" si="84"/>
        <v>27.411613273265356</v>
      </c>
      <c r="F922" s="3">
        <f t="shared" si="85"/>
        <v>7</v>
      </c>
      <c r="G922" s="2">
        <f t="shared" si="86"/>
        <v>5</v>
      </c>
      <c r="H922" s="3">
        <f t="shared" si="87"/>
        <v>3</v>
      </c>
    </row>
    <row r="923" spans="1:8" x14ac:dyDescent="0.2">
      <c r="A923" s="6">
        <v>873</v>
      </c>
      <c r="B923" s="6">
        <f t="shared" si="83"/>
        <v>28.701369863013696</v>
      </c>
      <c r="C923" s="3">
        <f>IF($E$2="Male",VLOOKUP(ROUNDDOWN(B923,0),'Boys WHO lb'!A:M,$I$6,FALSE),IF($E$2="Female",VLOOKUP(ROUNDDOWN(B923,0),'Girls WHO lb'!A:M,$I$6,FALSE),0))</f>
        <v>27.116858248755001</v>
      </c>
      <c r="D923" s="3">
        <f>IF($E$2="Male",VLOOKUP(ROUNDUP(B923,0),'Boys WHO lb'!A:M,$I$6,FALSE),IF($E$2="Female",VLOOKUP(ROUNDUP(B923,0),'Girls WHO lb'!A:M,$I$6,FALSE),0))</f>
        <v>27.557782773125002</v>
      </c>
      <c r="E923" s="3">
        <f t="shared" si="84"/>
        <v>27.426109422011766</v>
      </c>
      <c r="F923" s="3">
        <f t="shared" si="85"/>
        <v>7</v>
      </c>
      <c r="G923" s="2">
        <f t="shared" si="86"/>
        <v>5</v>
      </c>
      <c r="H923" s="3">
        <f t="shared" si="87"/>
        <v>3</v>
      </c>
    </row>
    <row r="924" spans="1:8" x14ac:dyDescent="0.2">
      <c r="A924" s="6">
        <v>874</v>
      </c>
      <c r="B924" s="6">
        <f t="shared" si="83"/>
        <v>28.734246575342464</v>
      </c>
      <c r="C924" s="3">
        <f>IF($E$2="Male",VLOOKUP(ROUNDDOWN(B924,0),'Boys WHO lb'!A:M,$I$6,FALSE),IF($E$2="Female",VLOOKUP(ROUNDDOWN(B924,0),'Girls WHO lb'!A:M,$I$6,FALSE),0))</f>
        <v>27.116858248755001</v>
      </c>
      <c r="D924" s="3">
        <f>IF($E$2="Male",VLOOKUP(ROUNDUP(B924,0),'Boys WHO lb'!A:M,$I$6,FALSE),IF($E$2="Female",VLOOKUP(ROUNDUP(B924,0),'Girls WHO lb'!A:M,$I$6,FALSE),0))</f>
        <v>27.557782773125002</v>
      </c>
      <c r="E924" s="3">
        <f t="shared" si="84"/>
        <v>27.44060557075818</v>
      </c>
      <c r="F924" s="3">
        <f t="shared" si="85"/>
        <v>7</v>
      </c>
      <c r="G924" s="2">
        <f t="shared" si="86"/>
        <v>5</v>
      </c>
      <c r="H924" s="3">
        <f t="shared" si="87"/>
        <v>3</v>
      </c>
    </row>
    <row r="925" spans="1:8" x14ac:dyDescent="0.2">
      <c r="A925" s="6">
        <v>875</v>
      </c>
      <c r="B925" s="6">
        <f t="shared" si="83"/>
        <v>28.767123287671232</v>
      </c>
      <c r="C925" s="3">
        <f>IF($E$2="Male",VLOOKUP(ROUNDDOWN(B925,0),'Boys WHO lb'!A:M,$I$6,FALSE),IF($E$2="Female",VLOOKUP(ROUNDDOWN(B925,0),'Girls WHO lb'!A:M,$I$6,FALSE),0))</f>
        <v>27.116858248755001</v>
      </c>
      <c r="D925" s="3">
        <f>IF($E$2="Male",VLOOKUP(ROUNDUP(B925,0),'Boys WHO lb'!A:M,$I$6,FALSE),IF($E$2="Female",VLOOKUP(ROUNDUP(B925,0),'Girls WHO lb'!A:M,$I$6,FALSE),0))</f>
        <v>27.557782773125002</v>
      </c>
      <c r="E925" s="3">
        <f t="shared" si="84"/>
        <v>27.45510171950459</v>
      </c>
      <c r="F925" s="3">
        <f t="shared" si="85"/>
        <v>7</v>
      </c>
      <c r="G925" s="2">
        <f t="shared" si="86"/>
        <v>5</v>
      </c>
      <c r="H925" s="3">
        <f t="shared" si="87"/>
        <v>3</v>
      </c>
    </row>
    <row r="926" spans="1:8" x14ac:dyDescent="0.2">
      <c r="A926" s="6">
        <v>876</v>
      </c>
      <c r="B926" s="6">
        <f t="shared" si="83"/>
        <v>28.799999999999997</v>
      </c>
      <c r="C926" s="3">
        <f>IF($E$2="Male",VLOOKUP(ROUNDDOWN(B926,0),'Boys WHO lb'!A:M,$I$6,FALSE),IF($E$2="Female",VLOOKUP(ROUNDDOWN(B926,0),'Girls WHO lb'!A:M,$I$6,FALSE),0))</f>
        <v>27.116858248755001</v>
      </c>
      <c r="D926" s="3">
        <f>IF($E$2="Male",VLOOKUP(ROUNDUP(B926,0),'Boys WHO lb'!A:M,$I$6,FALSE),IF($E$2="Female",VLOOKUP(ROUNDUP(B926,0),'Girls WHO lb'!A:M,$I$6,FALSE),0))</f>
        <v>27.557782773125002</v>
      </c>
      <c r="E926" s="3">
        <f t="shared" si="84"/>
        <v>27.469597868251</v>
      </c>
      <c r="F926" s="3">
        <f t="shared" si="85"/>
        <v>7</v>
      </c>
      <c r="G926" s="2">
        <f t="shared" si="86"/>
        <v>5</v>
      </c>
      <c r="H926" s="3">
        <f t="shared" si="87"/>
        <v>3</v>
      </c>
    </row>
    <row r="927" spans="1:8" x14ac:dyDescent="0.2">
      <c r="A927" s="6">
        <v>877</v>
      </c>
      <c r="B927" s="6">
        <f t="shared" si="83"/>
        <v>28.832876712328765</v>
      </c>
      <c r="C927" s="3">
        <f>IF($E$2="Male",VLOOKUP(ROUNDDOWN(B927,0),'Boys WHO lb'!A:M,$I$6,FALSE),IF($E$2="Female",VLOOKUP(ROUNDDOWN(B927,0),'Girls WHO lb'!A:M,$I$6,FALSE),0))</f>
        <v>27.116858248755001</v>
      </c>
      <c r="D927" s="3">
        <f>IF($E$2="Male",VLOOKUP(ROUNDUP(B927,0),'Boys WHO lb'!A:M,$I$6,FALSE),IF($E$2="Female",VLOOKUP(ROUNDUP(B927,0),'Girls WHO lb'!A:M,$I$6,FALSE),0))</f>
        <v>27.557782773125002</v>
      </c>
      <c r="E927" s="3">
        <f t="shared" si="84"/>
        <v>27.48409401699741</v>
      </c>
      <c r="F927" s="3">
        <f t="shared" si="85"/>
        <v>7</v>
      </c>
      <c r="G927" s="2">
        <f t="shared" si="86"/>
        <v>5</v>
      </c>
      <c r="H927" s="3">
        <f t="shared" si="87"/>
        <v>3</v>
      </c>
    </row>
    <row r="928" spans="1:8" x14ac:dyDescent="0.2">
      <c r="A928" s="6">
        <v>878</v>
      </c>
      <c r="B928" s="6">
        <f t="shared" si="83"/>
        <v>28.865753424657534</v>
      </c>
      <c r="C928" s="3">
        <f>IF($E$2="Male",VLOOKUP(ROUNDDOWN(B928,0),'Boys WHO lb'!A:M,$I$6,FALSE),IF($E$2="Female",VLOOKUP(ROUNDDOWN(B928,0),'Girls WHO lb'!A:M,$I$6,FALSE),0))</f>
        <v>27.116858248755001</v>
      </c>
      <c r="D928" s="3">
        <f>IF($E$2="Male",VLOOKUP(ROUNDUP(B928,0),'Boys WHO lb'!A:M,$I$6,FALSE),IF($E$2="Female",VLOOKUP(ROUNDUP(B928,0),'Girls WHO lb'!A:M,$I$6,FALSE),0))</f>
        <v>27.557782773125002</v>
      </c>
      <c r="E928" s="3">
        <f t="shared" si="84"/>
        <v>27.498590165743824</v>
      </c>
      <c r="F928" s="3">
        <f t="shared" si="85"/>
        <v>7</v>
      </c>
      <c r="G928" s="2">
        <f t="shared" si="86"/>
        <v>5</v>
      </c>
      <c r="H928" s="3">
        <f t="shared" si="87"/>
        <v>3</v>
      </c>
    </row>
    <row r="929" spans="1:8" x14ac:dyDescent="0.2">
      <c r="A929" s="6">
        <v>879</v>
      </c>
      <c r="B929" s="6">
        <f t="shared" si="83"/>
        <v>28.898630136986299</v>
      </c>
      <c r="C929" s="3">
        <f>IF($E$2="Male",VLOOKUP(ROUNDDOWN(B929,0),'Boys WHO lb'!A:M,$I$6,FALSE),IF($E$2="Female",VLOOKUP(ROUNDDOWN(B929,0),'Girls WHO lb'!A:M,$I$6,FALSE),0))</f>
        <v>27.116858248755001</v>
      </c>
      <c r="D929" s="3">
        <f>IF($E$2="Male",VLOOKUP(ROUNDUP(B929,0),'Boys WHO lb'!A:M,$I$6,FALSE),IF($E$2="Female",VLOOKUP(ROUNDUP(B929,0),'Girls WHO lb'!A:M,$I$6,FALSE),0))</f>
        <v>27.557782773125002</v>
      </c>
      <c r="E929" s="3">
        <f t="shared" si="84"/>
        <v>27.513086314490234</v>
      </c>
      <c r="F929" s="3">
        <f t="shared" si="85"/>
        <v>7</v>
      </c>
      <c r="G929" s="2">
        <f t="shared" si="86"/>
        <v>5</v>
      </c>
      <c r="H929" s="3">
        <f t="shared" si="87"/>
        <v>3</v>
      </c>
    </row>
    <row r="930" spans="1:8" x14ac:dyDescent="0.2">
      <c r="A930" s="6">
        <v>880</v>
      </c>
      <c r="B930" s="6">
        <f t="shared" si="83"/>
        <v>28.931506849315067</v>
      </c>
      <c r="C930" s="3">
        <f>IF($E$2="Male",VLOOKUP(ROUNDDOWN(B930,0),'Boys WHO lb'!A:M,$I$6,FALSE),IF($E$2="Female",VLOOKUP(ROUNDDOWN(B930,0),'Girls WHO lb'!A:M,$I$6,FALSE),0))</f>
        <v>27.116858248755001</v>
      </c>
      <c r="D930" s="3">
        <f>IF($E$2="Male",VLOOKUP(ROUNDUP(B930,0),'Boys WHO lb'!A:M,$I$6,FALSE),IF($E$2="Female",VLOOKUP(ROUNDUP(B930,0),'Girls WHO lb'!A:M,$I$6,FALSE),0))</f>
        <v>27.557782773125002</v>
      </c>
      <c r="E930" s="3">
        <f t="shared" si="84"/>
        <v>27.527582463236644</v>
      </c>
      <c r="F930" s="3">
        <f t="shared" si="85"/>
        <v>7</v>
      </c>
      <c r="G930" s="2">
        <f t="shared" si="86"/>
        <v>5</v>
      </c>
      <c r="H930" s="3">
        <f t="shared" si="87"/>
        <v>3</v>
      </c>
    </row>
    <row r="931" spans="1:8" x14ac:dyDescent="0.2">
      <c r="A931" s="6">
        <v>881</v>
      </c>
      <c r="B931" s="6">
        <f t="shared" si="83"/>
        <v>28.964383561643835</v>
      </c>
      <c r="C931" s="3">
        <f>IF($E$2="Male",VLOOKUP(ROUNDDOWN(B931,0),'Boys WHO lb'!A:M,$I$6,FALSE),IF($E$2="Female",VLOOKUP(ROUNDDOWN(B931,0),'Girls WHO lb'!A:M,$I$6,FALSE),0))</f>
        <v>27.116858248755001</v>
      </c>
      <c r="D931" s="3">
        <f>IF($E$2="Male",VLOOKUP(ROUNDUP(B931,0),'Boys WHO lb'!A:M,$I$6,FALSE),IF($E$2="Female",VLOOKUP(ROUNDUP(B931,0),'Girls WHO lb'!A:M,$I$6,FALSE),0))</f>
        <v>27.557782773125002</v>
      </c>
      <c r="E931" s="3">
        <f t="shared" si="84"/>
        <v>27.542078611983058</v>
      </c>
      <c r="F931" s="3">
        <f t="shared" si="85"/>
        <v>7</v>
      </c>
      <c r="G931" s="2">
        <f t="shared" si="86"/>
        <v>5</v>
      </c>
      <c r="H931" s="3">
        <f t="shared" si="87"/>
        <v>3</v>
      </c>
    </row>
    <row r="932" spans="1:8" x14ac:dyDescent="0.2">
      <c r="A932" s="6">
        <v>882</v>
      </c>
      <c r="B932" s="6">
        <f t="shared" si="83"/>
        <v>28.9972602739726</v>
      </c>
      <c r="C932" s="3">
        <f>IF($E$2="Male",VLOOKUP(ROUNDDOWN(B932,0),'Boys WHO lb'!A:M,$I$6,FALSE),IF($E$2="Female",VLOOKUP(ROUNDDOWN(B932,0),'Girls WHO lb'!A:M,$I$6,FALSE),0))</f>
        <v>27.116858248755001</v>
      </c>
      <c r="D932" s="3">
        <f>IF($E$2="Male",VLOOKUP(ROUNDUP(B932,0),'Boys WHO lb'!A:M,$I$6,FALSE),IF($E$2="Female",VLOOKUP(ROUNDUP(B932,0),'Girls WHO lb'!A:M,$I$6,FALSE),0))</f>
        <v>27.557782773125002</v>
      </c>
      <c r="E932" s="3">
        <f t="shared" si="84"/>
        <v>27.556574760729465</v>
      </c>
      <c r="F932" s="3">
        <f t="shared" si="85"/>
        <v>7</v>
      </c>
      <c r="G932" s="2">
        <f t="shared" si="86"/>
        <v>5</v>
      </c>
      <c r="H932" s="3">
        <f t="shared" si="87"/>
        <v>3</v>
      </c>
    </row>
    <row r="933" spans="1:8" x14ac:dyDescent="0.2">
      <c r="A933" s="6">
        <v>883</v>
      </c>
      <c r="B933" s="6">
        <f t="shared" si="83"/>
        <v>29.030136986301368</v>
      </c>
      <c r="C933" s="3">
        <f>IF($E$2="Male",VLOOKUP(ROUNDDOWN(B933,0),'Boys WHO lb'!A:M,$I$6,FALSE),IF($E$2="Female",VLOOKUP(ROUNDDOWN(B933,0),'Girls WHO lb'!A:M,$I$6,FALSE),0))</f>
        <v>27.557782773125002</v>
      </c>
      <c r="D933" s="3">
        <f>IF($E$2="Male",VLOOKUP(ROUNDUP(B933,0),'Boys WHO lb'!A:M,$I$6,FALSE),IF($E$2="Female",VLOOKUP(ROUNDUP(B933,0),'Girls WHO lb'!A:M,$I$6,FALSE),0))</f>
        <v>27.998707297494999</v>
      </c>
      <c r="E933" s="3">
        <f t="shared" si="84"/>
        <v>27.571070909475878</v>
      </c>
      <c r="F933" s="3">
        <f t="shared" si="85"/>
        <v>7</v>
      </c>
      <c r="G933" s="2">
        <f t="shared" si="86"/>
        <v>5</v>
      </c>
      <c r="H933" s="3">
        <f t="shared" si="87"/>
        <v>3</v>
      </c>
    </row>
    <row r="934" spans="1:8" x14ac:dyDescent="0.2">
      <c r="A934" s="6">
        <v>884</v>
      </c>
      <c r="B934" s="6">
        <f t="shared" si="83"/>
        <v>29.063013698630137</v>
      </c>
      <c r="C934" s="3">
        <f>IF($E$2="Male",VLOOKUP(ROUNDDOWN(B934,0),'Boys WHO lb'!A:M,$I$6,FALSE),IF($E$2="Female",VLOOKUP(ROUNDDOWN(B934,0),'Girls WHO lb'!A:M,$I$6,FALSE),0))</f>
        <v>27.557782773125002</v>
      </c>
      <c r="D934" s="3">
        <f>IF($E$2="Male",VLOOKUP(ROUNDUP(B934,0),'Boys WHO lb'!A:M,$I$6,FALSE),IF($E$2="Female",VLOOKUP(ROUNDUP(B934,0),'Girls WHO lb'!A:M,$I$6,FALSE),0))</f>
        <v>27.998707297494999</v>
      </c>
      <c r="E934" s="3">
        <f t="shared" si="84"/>
        <v>27.585567058222288</v>
      </c>
      <c r="F934" s="3">
        <f t="shared" si="85"/>
        <v>7</v>
      </c>
      <c r="G934" s="2">
        <f t="shared" si="86"/>
        <v>5</v>
      </c>
      <c r="H934" s="3">
        <f t="shared" si="87"/>
        <v>3</v>
      </c>
    </row>
    <row r="935" spans="1:8" x14ac:dyDescent="0.2">
      <c r="A935" s="6">
        <v>885</v>
      </c>
      <c r="B935" s="6">
        <f t="shared" si="83"/>
        <v>29.095890410958901</v>
      </c>
      <c r="C935" s="3">
        <f>IF($E$2="Male",VLOOKUP(ROUNDDOWN(B935,0),'Boys WHO lb'!A:M,$I$6,FALSE),IF($E$2="Female",VLOOKUP(ROUNDDOWN(B935,0),'Girls WHO lb'!A:M,$I$6,FALSE),0))</f>
        <v>27.557782773125002</v>
      </c>
      <c r="D935" s="3">
        <f>IF($E$2="Male",VLOOKUP(ROUNDUP(B935,0),'Boys WHO lb'!A:M,$I$6,FALSE),IF($E$2="Female",VLOOKUP(ROUNDUP(B935,0),'Girls WHO lb'!A:M,$I$6,FALSE),0))</f>
        <v>27.998707297494999</v>
      </c>
      <c r="E935" s="3">
        <f t="shared" si="84"/>
        <v>27.600063206968699</v>
      </c>
      <c r="F935" s="3">
        <f t="shared" si="85"/>
        <v>7</v>
      </c>
      <c r="G935" s="2">
        <f t="shared" si="86"/>
        <v>5</v>
      </c>
      <c r="H935" s="3">
        <f t="shared" si="87"/>
        <v>3</v>
      </c>
    </row>
    <row r="936" spans="1:8" x14ac:dyDescent="0.2">
      <c r="A936" s="6">
        <v>886</v>
      </c>
      <c r="B936" s="6">
        <f t="shared" si="83"/>
        <v>29.12876712328767</v>
      </c>
      <c r="C936" s="3">
        <f>IF($E$2="Male",VLOOKUP(ROUNDDOWN(B936,0),'Boys WHO lb'!A:M,$I$6,FALSE),IF($E$2="Female",VLOOKUP(ROUNDDOWN(B936,0),'Girls WHO lb'!A:M,$I$6,FALSE),0))</f>
        <v>27.557782773125002</v>
      </c>
      <c r="D936" s="3">
        <f>IF($E$2="Male",VLOOKUP(ROUNDUP(B936,0),'Boys WHO lb'!A:M,$I$6,FALSE),IF($E$2="Female",VLOOKUP(ROUNDUP(B936,0),'Girls WHO lb'!A:M,$I$6,FALSE),0))</f>
        <v>27.998707297494999</v>
      </c>
      <c r="E936" s="3">
        <f t="shared" si="84"/>
        <v>27.614559355715109</v>
      </c>
      <c r="F936" s="3">
        <f t="shared" si="85"/>
        <v>7</v>
      </c>
      <c r="G936" s="2">
        <f t="shared" si="86"/>
        <v>5</v>
      </c>
      <c r="H936" s="3">
        <f t="shared" si="87"/>
        <v>3</v>
      </c>
    </row>
    <row r="937" spans="1:8" x14ac:dyDescent="0.2">
      <c r="A937" s="6">
        <v>887</v>
      </c>
      <c r="B937" s="6">
        <f t="shared" si="83"/>
        <v>29.161643835616438</v>
      </c>
      <c r="C937" s="3">
        <f>IF($E$2="Male",VLOOKUP(ROUNDDOWN(B937,0),'Boys WHO lb'!A:M,$I$6,FALSE),IF($E$2="Female",VLOOKUP(ROUNDDOWN(B937,0),'Girls WHO lb'!A:M,$I$6,FALSE),0))</f>
        <v>27.557782773125002</v>
      </c>
      <c r="D937" s="3">
        <f>IF($E$2="Male",VLOOKUP(ROUNDUP(B937,0),'Boys WHO lb'!A:M,$I$6,FALSE),IF($E$2="Female",VLOOKUP(ROUNDUP(B937,0),'Girls WHO lb'!A:M,$I$6,FALSE),0))</f>
        <v>27.998707297494999</v>
      </c>
      <c r="E937" s="3">
        <f t="shared" si="84"/>
        <v>27.629055504461522</v>
      </c>
      <c r="F937" s="3">
        <f t="shared" si="85"/>
        <v>7</v>
      </c>
      <c r="G937" s="2">
        <f t="shared" si="86"/>
        <v>5</v>
      </c>
      <c r="H937" s="3">
        <f t="shared" si="87"/>
        <v>3</v>
      </c>
    </row>
    <row r="938" spans="1:8" x14ac:dyDescent="0.2">
      <c r="A938" s="6">
        <v>888</v>
      </c>
      <c r="B938" s="6">
        <f t="shared" si="83"/>
        <v>29.194520547945203</v>
      </c>
      <c r="C938" s="3">
        <f>IF($E$2="Male",VLOOKUP(ROUNDDOWN(B938,0),'Boys WHO lb'!A:M,$I$6,FALSE),IF($E$2="Female",VLOOKUP(ROUNDDOWN(B938,0),'Girls WHO lb'!A:M,$I$6,FALSE),0))</f>
        <v>27.557782773125002</v>
      </c>
      <c r="D938" s="3">
        <f>IF($E$2="Male",VLOOKUP(ROUNDUP(B938,0),'Boys WHO lb'!A:M,$I$6,FALSE),IF($E$2="Female",VLOOKUP(ROUNDUP(B938,0),'Girls WHO lb'!A:M,$I$6,FALSE),0))</f>
        <v>27.998707297494999</v>
      </c>
      <c r="E938" s="3">
        <f t="shared" si="84"/>
        <v>27.643551653207933</v>
      </c>
      <c r="F938" s="3">
        <f t="shared" si="85"/>
        <v>7</v>
      </c>
      <c r="G938" s="2">
        <f t="shared" si="86"/>
        <v>5</v>
      </c>
      <c r="H938" s="3">
        <f t="shared" si="87"/>
        <v>3</v>
      </c>
    </row>
    <row r="939" spans="1:8" x14ac:dyDescent="0.2">
      <c r="A939" s="6">
        <v>889</v>
      </c>
      <c r="B939" s="6">
        <f t="shared" si="83"/>
        <v>29.227397260273971</v>
      </c>
      <c r="C939" s="3">
        <f>IF($E$2="Male",VLOOKUP(ROUNDDOWN(B939,0),'Boys WHO lb'!A:M,$I$6,FALSE),IF($E$2="Female",VLOOKUP(ROUNDDOWN(B939,0),'Girls WHO lb'!A:M,$I$6,FALSE),0))</f>
        <v>27.557782773125002</v>
      </c>
      <c r="D939" s="3">
        <f>IF($E$2="Male",VLOOKUP(ROUNDUP(B939,0),'Boys WHO lb'!A:M,$I$6,FALSE),IF($E$2="Female",VLOOKUP(ROUNDUP(B939,0),'Girls WHO lb'!A:M,$I$6,FALSE),0))</f>
        <v>27.998707297494999</v>
      </c>
      <c r="E939" s="3">
        <f t="shared" si="84"/>
        <v>27.658047801954343</v>
      </c>
      <c r="F939" s="3">
        <f t="shared" si="85"/>
        <v>7</v>
      </c>
      <c r="G939" s="2">
        <f t="shared" si="86"/>
        <v>5</v>
      </c>
      <c r="H939" s="3">
        <f t="shared" si="87"/>
        <v>3</v>
      </c>
    </row>
    <row r="940" spans="1:8" x14ac:dyDescent="0.2">
      <c r="A940" s="6">
        <v>890</v>
      </c>
      <c r="B940" s="6">
        <f t="shared" si="83"/>
        <v>29.260273972602739</v>
      </c>
      <c r="C940" s="3">
        <f>IF($E$2="Male",VLOOKUP(ROUNDDOWN(B940,0),'Boys WHO lb'!A:M,$I$6,FALSE),IF($E$2="Female",VLOOKUP(ROUNDDOWN(B940,0),'Girls WHO lb'!A:M,$I$6,FALSE),0))</f>
        <v>27.557782773125002</v>
      </c>
      <c r="D940" s="3">
        <f>IF($E$2="Male",VLOOKUP(ROUNDUP(B940,0),'Boys WHO lb'!A:M,$I$6,FALSE),IF($E$2="Female",VLOOKUP(ROUNDUP(B940,0),'Girls WHO lb'!A:M,$I$6,FALSE),0))</f>
        <v>27.998707297494999</v>
      </c>
      <c r="E940" s="3">
        <f t="shared" si="84"/>
        <v>27.672543950700753</v>
      </c>
      <c r="F940" s="3">
        <f t="shared" si="85"/>
        <v>7</v>
      </c>
      <c r="G940" s="2">
        <f t="shared" si="86"/>
        <v>5</v>
      </c>
      <c r="H940" s="3">
        <f t="shared" si="87"/>
        <v>3</v>
      </c>
    </row>
    <row r="941" spans="1:8" x14ac:dyDescent="0.2">
      <c r="A941" s="6">
        <v>891</v>
      </c>
      <c r="B941" s="6">
        <f t="shared" si="83"/>
        <v>29.293150684931504</v>
      </c>
      <c r="C941" s="3">
        <f>IF($E$2="Male",VLOOKUP(ROUNDDOWN(B941,0),'Boys WHO lb'!A:M,$I$6,FALSE),IF($E$2="Female",VLOOKUP(ROUNDDOWN(B941,0),'Girls WHO lb'!A:M,$I$6,FALSE),0))</f>
        <v>27.557782773125002</v>
      </c>
      <c r="D941" s="3">
        <f>IF($E$2="Male",VLOOKUP(ROUNDUP(B941,0),'Boys WHO lb'!A:M,$I$6,FALSE),IF($E$2="Female",VLOOKUP(ROUNDUP(B941,0),'Girls WHO lb'!A:M,$I$6,FALSE),0))</f>
        <v>27.998707297494999</v>
      </c>
      <c r="E941" s="3">
        <f t="shared" si="84"/>
        <v>27.687040099447163</v>
      </c>
      <c r="F941" s="3">
        <f t="shared" si="85"/>
        <v>7</v>
      </c>
      <c r="G941" s="2">
        <f t="shared" si="86"/>
        <v>5</v>
      </c>
      <c r="H941" s="3">
        <f t="shared" si="87"/>
        <v>3</v>
      </c>
    </row>
    <row r="942" spans="1:8" x14ac:dyDescent="0.2">
      <c r="A942" s="6">
        <v>892</v>
      </c>
      <c r="B942" s="6">
        <f t="shared" si="83"/>
        <v>29.326027397260273</v>
      </c>
      <c r="C942" s="3">
        <f>IF($E$2="Male",VLOOKUP(ROUNDDOWN(B942,0),'Boys WHO lb'!A:M,$I$6,FALSE),IF($E$2="Female",VLOOKUP(ROUNDDOWN(B942,0),'Girls WHO lb'!A:M,$I$6,FALSE),0))</f>
        <v>27.557782773125002</v>
      </c>
      <c r="D942" s="3">
        <f>IF($E$2="Male",VLOOKUP(ROUNDUP(B942,0),'Boys WHO lb'!A:M,$I$6,FALSE),IF($E$2="Female",VLOOKUP(ROUNDUP(B942,0),'Girls WHO lb'!A:M,$I$6,FALSE),0))</f>
        <v>27.998707297494999</v>
      </c>
      <c r="E942" s="3">
        <f t="shared" si="84"/>
        <v>27.701536248193577</v>
      </c>
      <c r="F942" s="3">
        <f t="shared" si="85"/>
        <v>7</v>
      </c>
      <c r="G942" s="2">
        <f t="shared" si="86"/>
        <v>5</v>
      </c>
      <c r="H942" s="3">
        <f t="shared" si="87"/>
        <v>3</v>
      </c>
    </row>
    <row r="943" spans="1:8" x14ac:dyDescent="0.2">
      <c r="A943" s="6">
        <v>893</v>
      </c>
      <c r="B943" s="6">
        <f t="shared" si="83"/>
        <v>29.358904109589041</v>
      </c>
      <c r="C943" s="3">
        <f>IF($E$2="Male",VLOOKUP(ROUNDDOWN(B943,0),'Boys WHO lb'!A:M,$I$6,FALSE),IF($E$2="Female",VLOOKUP(ROUNDDOWN(B943,0),'Girls WHO lb'!A:M,$I$6,FALSE),0))</f>
        <v>27.557782773125002</v>
      </c>
      <c r="D943" s="3">
        <f>IF($E$2="Male",VLOOKUP(ROUNDUP(B943,0),'Boys WHO lb'!A:M,$I$6,FALSE),IF($E$2="Female",VLOOKUP(ROUNDUP(B943,0),'Girls WHO lb'!A:M,$I$6,FALSE),0))</f>
        <v>27.998707297494999</v>
      </c>
      <c r="E943" s="3">
        <f t="shared" si="84"/>
        <v>27.716032396939987</v>
      </c>
      <c r="F943" s="3">
        <f t="shared" si="85"/>
        <v>7</v>
      </c>
      <c r="G943" s="2">
        <f t="shared" si="86"/>
        <v>5</v>
      </c>
      <c r="H943" s="3">
        <f t="shared" si="87"/>
        <v>3</v>
      </c>
    </row>
    <row r="944" spans="1:8" x14ac:dyDescent="0.2">
      <c r="A944" s="6">
        <v>894</v>
      </c>
      <c r="B944" s="6">
        <f t="shared" si="83"/>
        <v>29.391780821917806</v>
      </c>
      <c r="C944" s="3">
        <f>IF($E$2="Male",VLOOKUP(ROUNDDOWN(B944,0),'Boys WHO lb'!A:M,$I$6,FALSE),IF($E$2="Female",VLOOKUP(ROUNDDOWN(B944,0),'Girls WHO lb'!A:M,$I$6,FALSE),0))</f>
        <v>27.557782773125002</v>
      </c>
      <c r="D944" s="3">
        <f>IF($E$2="Male",VLOOKUP(ROUNDUP(B944,0),'Boys WHO lb'!A:M,$I$6,FALSE),IF($E$2="Female",VLOOKUP(ROUNDUP(B944,0),'Girls WHO lb'!A:M,$I$6,FALSE),0))</f>
        <v>27.998707297494999</v>
      </c>
      <c r="E944" s="3">
        <f t="shared" si="84"/>
        <v>27.730528545686397</v>
      </c>
      <c r="F944" s="3">
        <f t="shared" si="85"/>
        <v>7</v>
      </c>
      <c r="G944" s="2">
        <f t="shared" si="86"/>
        <v>5</v>
      </c>
      <c r="H944" s="3">
        <f t="shared" si="87"/>
        <v>3</v>
      </c>
    </row>
    <row r="945" spans="1:8" x14ac:dyDescent="0.2">
      <c r="A945" s="6">
        <v>895</v>
      </c>
      <c r="B945" s="6">
        <f t="shared" si="83"/>
        <v>29.424657534246574</v>
      </c>
      <c r="C945" s="3">
        <f>IF($E$2="Male",VLOOKUP(ROUNDDOWN(B945,0),'Boys WHO lb'!A:M,$I$6,FALSE),IF($E$2="Female",VLOOKUP(ROUNDDOWN(B945,0),'Girls WHO lb'!A:M,$I$6,FALSE),0))</f>
        <v>27.557782773125002</v>
      </c>
      <c r="D945" s="3">
        <f>IF($E$2="Male",VLOOKUP(ROUNDUP(B945,0),'Boys WHO lb'!A:M,$I$6,FALSE),IF($E$2="Female",VLOOKUP(ROUNDUP(B945,0),'Girls WHO lb'!A:M,$I$6,FALSE),0))</f>
        <v>27.998707297494999</v>
      </c>
      <c r="E945" s="3">
        <f t="shared" si="84"/>
        <v>27.745024694432807</v>
      </c>
      <c r="F945" s="3">
        <f t="shared" si="85"/>
        <v>7</v>
      </c>
      <c r="G945" s="2">
        <f t="shared" si="86"/>
        <v>5</v>
      </c>
      <c r="H945" s="3">
        <f t="shared" si="87"/>
        <v>3</v>
      </c>
    </row>
    <row r="946" spans="1:8" x14ac:dyDescent="0.2">
      <c r="A946" s="6">
        <v>896</v>
      </c>
      <c r="B946" s="6">
        <f t="shared" ref="B946:B1009" si="88">A946/$I$3</f>
        <v>29.457534246575342</v>
      </c>
      <c r="C946" s="3">
        <f>IF($E$2="Male",VLOOKUP(ROUNDDOWN(B946,0),'Boys WHO lb'!A:M,$I$6,FALSE),IF($E$2="Female",VLOOKUP(ROUNDDOWN(B946,0),'Girls WHO lb'!A:M,$I$6,FALSE),0))</f>
        <v>27.557782773125002</v>
      </c>
      <c r="D946" s="3">
        <f>IF($E$2="Male",VLOOKUP(ROUNDUP(B946,0),'Boys WHO lb'!A:M,$I$6,FALSE),IF($E$2="Female",VLOOKUP(ROUNDUP(B946,0),'Girls WHO lb'!A:M,$I$6,FALSE),0))</f>
        <v>27.998707297494999</v>
      </c>
      <c r="E946" s="3">
        <f t="shared" ref="E946:E1009" si="89">C946+(MOD(B946,1)*(D946-C946))</f>
        <v>27.759520843179221</v>
      </c>
      <c r="F946" s="3">
        <f t="shared" ref="F946:F1009" si="90">IF(B946&lt;=1,12,IF(B946&lt;=3,10,IF(B946&lt;=12,8,IF(B946&lt;=36,7))))</f>
        <v>7</v>
      </c>
      <c r="G946" s="2">
        <f t="shared" si="86"/>
        <v>5</v>
      </c>
      <c r="H946" s="3">
        <f t="shared" si="87"/>
        <v>3</v>
      </c>
    </row>
    <row r="947" spans="1:8" x14ac:dyDescent="0.2">
      <c r="A947" s="6">
        <v>897</v>
      </c>
      <c r="B947" s="6">
        <f t="shared" si="88"/>
        <v>29.490410958904107</v>
      </c>
      <c r="C947" s="3">
        <f>IF($E$2="Male",VLOOKUP(ROUNDDOWN(B947,0),'Boys WHO lb'!A:M,$I$6,FALSE),IF($E$2="Female",VLOOKUP(ROUNDDOWN(B947,0),'Girls WHO lb'!A:M,$I$6,FALSE),0))</f>
        <v>27.557782773125002</v>
      </c>
      <c r="D947" s="3">
        <f>IF($E$2="Male",VLOOKUP(ROUNDUP(B947,0),'Boys WHO lb'!A:M,$I$6,FALSE),IF($E$2="Female",VLOOKUP(ROUNDUP(B947,0),'Girls WHO lb'!A:M,$I$6,FALSE),0))</f>
        <v>27.998707297494999</v>
      </c>
      <c r="E947" s="3">
        <f t="shared" si="89"/>
        <v>27.774016991925631</v>
      </c>
      <c r="F947" s="3">
        <f t="shared" si="90"/>
        <v>7</v>
      </c>
      <c r="G947" s="2">
        <f t="shared" ref="G947:G1010" si="91">IF(E947&lt;=8,0,IF(E947&lt;=12,1,IF(E947&lt;=16,2,IF(E947&lt;=22,3,IF(E947&lt;=27,4,IF(E947&lt;=35,5,IF(E947&lt;=50,6,"")))))))</f>
        <v>5</v>
      </c>
      <c r="H947" s="3">
        <f t="shared" ref="H947:H1010" si="92">IF(E947&lt;=10,0,IF(E947&lt;=15,1,IF(E947&lt;=18,2,IF(E947&lt;=28,3,IF(E947&lt;=37,4,IF(E947&lt;=50,6,""))))))</f>
        <v>3</v>
      </c>
    </row>
    <row r="948" spans="1:8" x14ac:dyDescent="0.2">
      <c r="A948" s="6">
        <v>898</v>
      </c>
      <c r="B948" s="6">
        <f t="shared" si="88"/>
        <v>29.523287671232875</v>
      </c>
      <c r="C948" s="3">
        <f>IF($E$2="Male",VLOOKUP(ROUNDDOWN(B948,0),'Boys WHO lb'!A:M,$I$6,FALSE),IF($E$2="Female",VLOOKUP(ROUNDDOWN(B948,0),'Girls WHO lb'!A:M,$I$6,FALSE),0))</f>
        <v>27.557782773125002</v>
      </c>
      <c r="D948" s="3">
        <f>IF($E$2="Male",VLOOKUP(ROUNDUP(B948,0),'Boys WHO lb'!A:M,$I$6,FALSE),IF($E$2="Female",VLOOKUP(ROUNDUP(B948,0),'Girls WHO lb'!A:M,$I$6,FALSE),0))</f>
        <v>27.998707297494999</v>
      </c>
      <c r="E948" s="3">
        <f t="shared" si="89"/>
        <v>27.788513140672041</v>
      </c>
      <c r="F948" s="3">
        <f t="shared" si="90"/>
        <v>7</v>
      </c>
      <c r="G948" s="2">
        <f t="shared" si="91"/>
        <v>5</v>
      </c>
      <c r="H948" s="3">
        <f t="shared" si="92"/>
        <v>3</v>
      </c>
    </row>
    <row r="949" spans="1:8" x14ac:dyDescent="0.2">
      <c r="A949" s="6">
        <v>899</v>
      </c>
      <c r="B949" s="6">
        <f t="shared" si="88"/>
        <v>29.556164383561644</v>
      </c>
      <c r="C949" s="3">
        <f>IF($E$2="Male",VLOOKUP(ROUNDDOWN(B949,0),'Boys WHO lb'!A:M,$I$6,FALSE),IF($E$2="Female",VLOOKUP(ROUNDDOWN(B949,0),'Girls WHO lb'!A:M,$I$6,FALSE),0))</f>
        <v>27.557782773125002</v>
      </c>
      <c r="D949" s="3">
        <f>IF($E$2="Male",VLOOKUP(ROUNDUP(B949,0),'Boys WHO lb'!A:M,$I$6,FALSE),IF($E$2="Female",VLOOKUP(ROUNDUP(B949,0),'Girls WHO lb'!A:M,$I$6,FALSE),0))</f>
        <v>27.998707297494999</v>
      </c>
      <c r="E949" s="3">
        <f t="shared" si="89"/>
        <v>27.803009289418451</v>
      </c>
      <c r="F949" s="3">
        <f t="shared" si="90"/>
        <v>7</v>
      </c>
      <c r="G949" s="2">
        <f t="shared" si="91"/>
        <v>5</v>
      </c>
      <c r="H949" s="3">
        <f t="shared" si="92"/>
        <v>3</v>
      </c>
    </row>
    <row r="950" spans="1:8" x14ac:dyDescent="0.2">
      <c r="A950" s="6">
        <v>900</v>
      </c>
      <c r="B950" s="6">
        <f t="shared" si="88"/>
        <v>29.589041095890408</v>
      </c>
      <c r="C950" s="3">
        <f>IF($E$2="Male",VLOOKUP(ROUNDDOWN(B950,0),'Boys WHO lb'!A:M,$I$6,FALSE),IF($E$2="Female",VLOOKUP(ROUNDDOWN(B950,0),'Girls WHO lb'!A:M,$I$6,FALSE),0))</f>
        <v>27.557782773125002</v>
      </c>
      <c r="D950" s="3">
        <f>IF($E$2="Male",VLOOKUP(ROUNDUP(B950,0),'Boys WHO lb'!A:M,$I$6,FALSE),IF($E$2="Female",VLOOKUP(ROUNDUP(B950,0),'Girls WHO lb'!A:M,$I$6,FALSE),0))</f>
        <v>27.998707297494999</v>
      </c>
      <c r="E950" s="3">
        <f t="shared" si="89"/>
        <v>27.817505438164861</v>
      </c>
      <c r="F950" s="3">
        <f t="shared" si="90"/>
        <v>7</v>
      </c>
      <c r="G950" s="2">
        <f t="shared" si="91"/>
        <v>5</v>
      </c>
      <c r="H950" s="3">
        <f t="shared" si="92"/>
        <v>3</v>
      </c>
    </row>
    <row r="951" spans="1:8" x14ac:dyDescent="0.2">
      <c r="A951" s="6">
        <v>901</v>
      </c>
      <c r="B951" s="6">
        <f t="shared" si="88"/>
        <v>29.621917808219177</v>
      </c>
      <c r="C951" s="3">
        <f>IF($E$2="Male",VLOOKUP(ROUNDDOWN(B951,0),'Boys WHO lb'!A:M,$I$6,FALSE),IF($E$2="Female",VLOOKUP(ROUNDDOWN(B951,0),'Girls WHO lb'!A:M,$I$6,FALSE),0))</f>
        <v>27.557782773125002</v>
      </c>
      <c r="D951" s="3">
        <f>IF($E$2="Male",VLOOKUP(ROUNDUP(B951,0),'Boys WHO lb'!A:M,$I$6,FALSE),IF($E$2="Female",VLOOKUP(ROUNDUP(B951,0),'Girls WHO lb'!A:M,$I$6,FALSE),0))</f>
        <v>27.998707297494999</v>
      </c>
      <c r="E951" s="3">
        <f t="shared" si="89"/>
        <v>27.832001586911275</v>
      </c>
      <c r="F951" s="3">
        <f t="shared" si="90"/>
        <v>7</v>
      </c>
      <c r="G951" s="2">
        <f t="shared" si="91"/>
        <v>5</v>
      </c>
      <c r="H951" s="3">
        <f t="shared" si="92"/>
        <v>3</v>
      </c>
    </row>
    <row r="952" spans="1:8" x14ac:dyDescent="0.2">
      <c r="A952" s="6">
        <v>902</v>
      </c>
      <c r="B952" s="6">
        <f t="shared" si="88"/>
        <v>29.654794520547945</v>
      </c>
      <c r="C952" s="3">
        <f>IF($E$2="Male",VLOOKUP(ROUNDDOWN(B952,0),'Boys WHO lb'!A:M,$I$6,FALSE),IF($E$2="Female",VLOOKUP(ROUNDDOWN(B952,0),'Girls WHO lb'!A:M,$I$6,FALSE),0))</f>
        <v>27.557782773125002</v>
      </c>
      <c r="D952" s="3">
        <f>IF($E$2="Male",VLOOKUP(ROUNDUP(B952,0),'Boys WHO lb'!A:M,$I$6,FALSE),IF($E$2="Female",VLOOKUP(ROUNDUP(B952,0),'Girls WHO lb'!A:M,$I$6,FALSE),0))</f>
        <v>27.998707297494999</v>
      </c>
      <c r="E952" s="3">
        <f t="shared" si="89"/>
        <v>27.846497735657685</v>
      </c>
      <c r="F952" s="3">
        <f t="shared" si="90"/>
        <v>7</v>
      </c>
      <c r="G952" s="2">
        <f t="shared" si="91"/>
        <v>5</v>
      </c>
      <c r="H952" s="3">
        <f t="shared" si="92"/>
        <v>3</v>
      </c>
    </row>
    <row r="953" spans="1:8" x14ac:dyDescent="0.2">
      <c r="A953" s="6">
        <v>903</v>
      </c>
      <c r="B953" s="6">
        <f t="shared" si="88"/>
        <v>29.68767123287671</v>
      </c>
      <c r="C953" s="3">
        <f>IF($E$2="Male",VLOOKUP(ROUNDDOWN(B953,0),'Boys WHO lb'!A:M,$I$6,FALSE),IF($E$2="Female",VLOOKUP(ROUNDDOWN(B953,0),'Girls WHO lb'!A:M,$I$6,FALSE),0))</f>
        <v>27.557782773125002</v>
      </c>
      <c r="D953" s="3">
        <f>IF($E$2="Male",VLOOKUP(ROUNDUP(B953,0),'Boys WHO lb'!A:M,$I$6,FALSE),IF($E$2="Female",VLOOKUP(ROUNDUP(B953,0),'Girls WHO lb'!A:M,$I$6,FALSE),0))</f>
        <v>27.998707297494999</v>
      </c>
      <c r="E953" s="3">
        <f t="shared" si="89"/>
        <v>27.860993884404095</v>
      </c>
      <c r="F953" s="3">
        <f t="shared" si="90"/>
        <v>7</v>
      </c>
      <c r="G953" s="2">
        <f t="shared" si="91"/>
        <v>5</v>
      </c>
      <c r="H953" s="3">
        <f t="shared" si="92"/>
        <v>3</v>
      </c>
    </row>
    <row r="954" spans="1:8" x14ac:dyDescent="0.2">
      <c r="A954" s="6">
        <v>904</v>
      </c>
      <c r="B954" s="6">
        <f t="shared" si="88"/>
        <v>29.720547945205478</v>
      </c>
      <c r="C954" s="3">
        <f>IF($E$2="Male",VLOOKUP(ROUNDDOWN(B954,0),'Boys WHO lb'!A:M,$I$6,FALSE),IF($E$2="Female",VLOOKUP(ROUNDDOWN(B954,0),'Girls WHO lb'!A:M,$I$6,FALSE),0))</f>
        <v>27.557782773125002</v>
      </c>
      <c r="D954" s="3">
        <f>IF($E$2="Male",VLOOKUP(ROUNDUP(B954,0),'Boys WHO lb'!A:M,$I$6,FALSE),IF($E$2="Female",VLOOKUP(ROUNDUP(B954,0),'Girls WHO lb'!A:M,$I$6,FALSE),0))</f>
        <v>27.998707297494999</v>
      </c>
      <c r="E954" s="3">
        <f t="shared" si="89"/>
        <v>27.875490033150506</v>
      </c>
      <c r="F954" s="3">
        <f t="shared" si="90"/>
        <v>7</v>
      </c>
      <c r="G954" s="2">
        <f t="shared" si="91"/>
        <v>5</v>
      </c>
      <c r="H954" s="3">
        <f t="shared" si="92"/>
        <v>3</v>
      </c>
    </row>
    <row r="955" spans="1:8" x14ac:dyDescent="0.2">
      <c r="A955" s="6">
        <v>905</v>
      </c>
      <c r="B955" s="6">
        <f t="shared" si="88"/>
        <v>29.753424657534246</v>
      </c>
      <c r="C955" s="3">
        <f>IF($E$2="Male",VLOOKUP(ROUNDDOWN(B955,0),'Boys WHO lb'!A:M,$I$6,FALSE),IF($E$2="Female",VLOOKUP(ROUNDDOWN(B955,0),'Girls WHO lb'!A:M,$I$6,FALSE),0))</f>
        <v>27.557782773125002</v>
      </c>
      <c r="D955" s="3">
        <f>IF($E$2="Male",VLOOKUP(ROUNDUP(B955,0),'Boys WHO lb'!A:M,$I$6,FALSE),IF($E$2="Female",VLOOKUP(ROUNDUP(B955,0),'Girls WHO lb'!A:M,$I$6,FALSE),0))</f>
        <v>27.998707297494999</v>
      </c>
      <c r="E955" s="3">
        <f t="shared" si="89"/>
        <v>27.889986181896916</v>
      </c>
      <c r="F955" s="3">
        <f t="shared" si="90"/>
        <v>7</v>
      </c>
      <c r="G955" s="2">
        <f t="shared" si="91"/>
        <v>5</v>
      </c>
      <c r="H955" s="3">
        <f t="shared" si="92"/>
        <v>3</v>
      </c>
    </row>
    <row r="956" spans="1:8" x14ac:dyDescent="0.2">
      <c r="A956" s="6">
        <v>906</v>
      </c>
      <c r="B956" s="6">
        <f t="shared" si="88"/>
        <v>29.786301369863011</v>
      </c>
      <c r="C956" s="3">
        <f>IF($E$2="Male",VLOOKUP(ROUNDDOWN(B956,0),'Boys WHO lb'!A:M,$I$6,FALSE),IF($E$2="Female",VLOOKUP(ROUNDDOWN(B956,0),'Girls WHO lb'!A:M,$I$6,FALSE),0))</f>
        <v>27.557782773125002</v>
      </c>
      <c r="D956" s="3">
        <f>IF($E$2="Male",VLOOKUP(ROUNDUP(B956,0),'Boys WHO lb'!A:M,$I$6,FALSE),IF($E$2="Female",VLOOKUP(ROUNDUP(B956,0),'Girls WHO lb'!A:M,$I$6,FALSE),0))</f>
        <v>27.998707297494999</v>
      </c>
      <c r="E956" s="3">
        <f t="shared" si="89"/>
        <v>27.904482330643326</v>
      </c>
      <c r="F956" s="3">
        <f t="shared" si="90"/>
        <v>7</v>
      </c>
      <c r="G956" s="2">
        <f t="shared" si="91"/>
        <v>5</v>
      </c>
      <c r="H956" s="3">
        <f t="shared" si="92"/>
        <v>3</v>
      </c>
    </row>
    <row r="957" spans="1:8" x14ac:dyDescent="0.2">
      <c r="A957" s="6">
        <v>907</v>
      </c>
      <c r="B957" s="6">
        <f t="shared" si="88"/>
        <v>29.81917808219178</v>
      </c>
      <c r="C957" s="3">
        <f>IF($E$2="Male",VLOOKUP(ROUNDDOWN(B957,0),'Boys WHO lb'!A:M,$I$6,FALSE),IF($E$2="Female",VLOOKUP(ROUNDDOWN(B957,0),'Girls WHO lb'!A:M,$I$6,FALSE),0))</f>
        <v>27.557782773125002</v>
      </c>
      <c r="D957" s="3">
        <f>IF($E$2="Male",VLOOKUP(ROUNDUP(B957,0),'Boys WHO lb'!A:M,$I$6,FALSE),IF($E$2="Female",VLOOKUP(ROUNDUP(B957,0),'Girls WHO lb'!A:M,$I$6,FALSE),0))</f>
        <v>27.998707297494999</v>
      </c>
      <c r="E957" s="3">
        <f t="shared" si="89"/>
        <v>27.91897847938974</v>
      </c>
      <c r="F957" s="3">
        <f t="shared" si="90"/>
        <v>7</v>
      </c>
      <c r="G957" s="2">
        <f t="shared" si="91"/>
        <v>5</v>
      </c>
      <c r="H957" s="3">
        <f t="shared" si="92"/>
        <v>3</v>
      </c>
    </row>
    <row r="958" spans="1:8" x14ac:dyDescent="0.2">
      <c r="A958" s="6">
        <v>908</v>
      </c>
      <c r="B958" s="6">
        <f t="shared" si="88"/>
        <v>29.852054794520548</v>
      </c>
      <c r="C958" s="3">
        <f>IF($E$2="Male",VLOOKUP(ROUNDDOWN(B958,0),'Boys WHO lb'!A:M,$I$6,FALSE),IF($E$2="Female",VLOOKUP(ROUNDDOWN(B958,0),'Girls WHO lb'!A:M,$I$6,FALSE),0))</f>
        <v>27.557782773125002</v>
      </c>
      <c r="D958" s="3">
        <f>IF($E$2="Male",VLOOKUP(ROUNDUP(B958,0),'Boys WHO lb'!A:M,$I$6,FALSE),IF($E$2="Female",VLOOKUP(ROUNDUP(B958,0),'Girls WHO lb'!A:M,$I$6,FALSE),0))</f>
        <v>27.998707297494999</v>
      </c>
      <c r="E958" s="3">
        <f t="shared" si="89"/>
        <v>27.93347462813615</v>
      </c>
      <c r="F958" s="3">
        <f t="shared" si="90"/>
        <v>7</v>
      </c>
      <c r="G958" s="2">
        <f t="shared" si="91"/>
        <v>5</v>
      </c>
      <c r="H958" s="3">
        <f t="shared" si="92"/>
        <v>3</v>
      </c>
    </row>
    <row r="959" spans="1:8" x14ac:dyDescent="0.2">
      <c r="A959" s="6">
        <v>909</v>
      </c>
      <c r="B959" s="6">
        <f t="shared" si="88"/>
        <v>29.884931506849313</v>
      </c>
      <c r="C959" s="3">
        <f>IF($E$2="Male",VLOOKUP(ROUNDDOWN(B959,0),'Boys WHO lb'!A:M,$I$6,FALSE),IF($E$2="Female",VLOOKUP(ROUNDDOWN(B959,0),'Girls WHO lb'!A:M,$I$6,FALSE),0))</f>
        <v>27.557782773125002</v>
      </c>
      <c r="D959" s="3">
        <f>IF($E$2="Male",VLOOKUP(ROUNDUP(B959,0),'Boys WHO lb'!A:M,$I$6,FALSE),IF($E$2="Female",VLOOKUP(ROUNDUP(B959,0),'Girls WHO lb'!A:M,$I$6,FALSE),0))</f>
        <v>27.998707297494999</v>
      </c>
      <c r="E959" s="3">
        <f t="shared" si="89"/>
        <v>27.94797077688256</v>
      </c>
      <c r="F959" s="3">
        <f t="shared" si="90"/>
        <v>7</v>
      </c>
      <c r="G959" s="2">
        <f t="shared" si="91"/>
        <v>5</v>
      </c>
      <c r="H959" s="3">
        <f t="shared" si="92"/>
        <v>3</v>
      </c>
    </row>
    <row r="960" spans="1:8" x14ac:dyDescent="0.2">
      <c r="A960" s="6">
        <v>910</v>
      </c>
      <c r="B960" s="6">
        <f t="shared" si="88"/>
        <v>29.917808219178081</v>
      </c>
      <c r="C960" s="3">
        <f>IF($E$2="Male",VLOOKUP(ROUNDDOWN(B960,0),'Boys WHO lb'!A:M,$I$6,FALSE),IF($E$2="Female",VLOOKUP(ROUNDDOWN(B960,0),'Girls WHO lb'!A:M,$I$6,FALSE),0))</f>
        <v>27.557782773125002</v>
      </c>
      <c r="D960" s="3">
        <f>IF($E$2="Male",VLOOKUP(ROUNDUP(B960,0),'Boys WHO lb'!A:M,$I$6,FALSE),IF($E$2="Female",VLOOKUP(ROUNDUP(B960,0),'Girls WHO lb'!A:M,$I$6,FALSE),0))</f>
        <v>27.998707297494999</v>
      </c>
      <c r="E960" s="3">
        <f t="shared" si="89"/>
        <v>27.96246692562897</v>
      </c>
      <c r="F960" s="3">
        <f t="shared" si="90"/>
        <v>7</v>
      </c>
      <c r="G960" s="2">
        <f t="shared" si="91"/>
        <v>5</v>
      </c>
      <c r="H960" s="3">
        <f t="shared" si="92"/>
        <v>3</v>
      </c>
    </row>
    <row r="961" spans="1:8" x14ac:dyDescent="0.2">
      <c r="A961" s="6">
        <v>911</v>
      </c>
      <c r="B961" s="6">
        <f t="shared" si="88"/>
        <v>29.950684931506849</v>
      </c>
      <c r="C961" s="3">
        <f>IF($E$2="Male",VLOOKUP(ROUNDDOWN(B961,0),'Boys WHO lb'!A:M,$I$6,FALSE),IF($E$2="Female",VLOOKUP(ROUNDDOWN(B961,0),'Girls WHO lb'!A:M,$I$6,FALSE),0))</f>
        <v>27.557782773125002</v>
      </c>
      <c r="D961" s="3">
        <f>IF($E$2="Male",VLOOKUP(ROUNDUP(B961,0),'Boys WHO lb'!A:M,$I$6,FALSE),IF($E$2="Female",VLOOKUP(ROUNDUP(B961,0),'Girls WHO lb'!A:M,$I$6,FALSE),0))</f>
        <v>27.998707297494999</v>
      </c>
      <c r="E961" s="3">
        <f t="shared" si="89"/>
        <v>27.976963074375384</v>
      </c>
      <c r="F961" s="3">
        <f t="shared" si="90"/>
        <v>7</v>
      </c>
      <c r="G961" s="2">
        <f t="shared" si="91"/>
        <v>5</v>
      </c>
      <c r="H961" s="3">
        <f t="shared" si="92"/>
        <v>3</v>
      </c>
    </row>
    <row r="962" spans="1:8" x14ac:dyDescent="0.2">
      <c r="A962" s="6">
        <v>912</v>
      </c>
      <c r="B962" s="6">
        <f t="shared" si="88"/>
        <v>29.983561643835614</v>
      </c>
      <c r="C962" s="3">
        <f>IF($E$2="Male",VLOOKUP(ROUNDDOWN(B962,0),'Boys WHO lb'!A:M,$I$6,FALSE),IF($E$2="Female",VLOOKUP(ROUNDDOWN(B962,0),'Girls WHO lb'!A:M,$I$6,FALSE),0))</f>
        <v>27.557782773125002</v>
      </c>
      <c r="D962" s="3">
        <f>IF($E$2="Male",VLOOKUP(ROUNDUP(B962,0),'Boys WHO lb'!A:M,$I$6,FALSE),IF($E$2="Female",VLOOKUP(ROUNDUP(B962,0),'Girls WHO lb'!A:M,$I$6,FALSE),0))</f>
        <v>27.998707297494999</v>
      </c>
      <c r="E962" s="3">
        <f t="shared" si="89"/>
        <v>27.991459223121794</v>
      </c>
      <c r="F962" s="3">
        <f t="shared" si="90"/>
        <v>7</v>
      </c>
      <c r="G962" s="2">
        <f t="shared" si="91"/>
        <v>5</v>
      </c>
      <c r="H962" s="3">
        <f t="shared" si="92"/>
        <v>3</v>
      </c>
    </row>
    <row r="963" spans="1:8" x14ac:dyDescent="0.2">
      <c r="A963" s="6">
        <v>913</v>
      </c>
      <c r="B963" s="6">
        <f t="shared" si="88"/>
        <v>30.016438356164382</v>
      </c>
      <c r="C963" s="3">
        <f>IF($E$2="Male",VLOOKUP(ROUNDDOWN(B963,0),'Boys WHO lb'!A:M,$I$6,FALSE),IF($E$2="Female",VLOOKUP(ROUNDDOWN(B963,0),'Girls WHO lb'!A:M,$I$6,FALSE),0))</f>
        <v>27.998707297494999</v>
      </c>
      <c r="D963" s="3">
        <f>IF($E$2="Male",VLOOKUP(ROUNDUP(B963,0),'Boys WHO lb'!A:M,$I$6,FALSE),IF($E$2="Female",VLOOKUP(ROUNDUP(B963,0),'Girls WHO lb'!A:M,$I$6,FALSE),0))</f>
        <v>28.439631821864999</v>
      </c>
      <c r="E963" s="3">
        <f t="shared" si="89"/>
        <v>28.005955371868204</v>
      </c>
      <c r="F963" s="3">
        <f t="shared" si="90"/>
        <v>7</v>
      </c>
      <c r="G963" s="2">
        <f t="shared" si="91"/>
        <v>5</v>
      </c>
      <c r="H963" s="3">
        <f t="shared" si="92"/>
        <v>4</v>
      </c>
    </row>
    <row r="964" spans="1:8" x14ac:dyDescent="0.2">
      <c r="A964" s="6">
        <v>914</v>
      </c>
      <c r="B964" s="6">
        <f t="shared" si="88"/>
        <v>30.049315068493151</v>
      </c>
      <c r="C964" s="3">
        <f>IF($E$2="Male",VLOOKUP(ROUNDDOWN(B964,0),'Boys WHO lb'!A:M,$I$6,FALSE),IF($E$2="Female",VLOOKUP(ROUNDDOWN(B964,0),'Girls WHO lb'!A:M,$I$6,FALSE),0))</f>
        <v>27.998707297494999</v>
      </c>
      <c r="D964" s="3">
        <f>IF($E$2="Male",VLOOKUP(ROUNDUP(B964,0),'Boys WHO lb'!A:M,$I$6,FALSE),IF($E$2="Female",VLOOKUP(ROUNDUP(B964,0),'Girls WHO lb'!A:M,$I$6,FALSE),0))</f>
        <v>28.439631821864999</v>
      </c>
      <c r="E964" s="3">
        <f t="shared" si="89"/>
        <v>28.020451520614614</v>
      </c>
      <c r="F964" s="3">
        <f t="shared" si="90"/>
        <v>7</v>
      </c>
      <c r="G964" s="2">
        <f t="shared" si="91"/>
        <v>5</v>
      </c>
      <c r="H964" s="3">
        <f t="shared" si="92"/>
        <v>4</v>
      </c>
    </row>
    <row r="965" spans="1:8" x14ac:dyDescent="0.2">
      <c r="A965" s="6">
        <v>915</v>
      </c>
      <c r="B965" s="6">
        <f t="shared" si="88"/>
        <v>30.082191780821915</v>
      </c>
      <c r="C965" s="3">
        <f>IF($E$2="Male",VLOOKUP(ROUNDDOWN(B965,0),'Boys WHO lb'!A:M,$I$6,FALSE),IF($E$2="Female",VLOOKUP(ROUNDDOWN(B965,0),'Girls WHO lb'!A:M,$I$6,FALSE),0))</f>
        <v>27.998707297494999</v>
      </c>
      <c r="D965" s="3">
        <f>IF($E$2="Male",VLOOKUP(ROUNDUP(B965,0),'Boys WHO lb'!A:M,$I$6,FALSE),IF($E$2="Female",VLOOKUP(ROUNDUP(B965,0),'Girls WHO lb'!A:M,$I$6,FALSE),0))</f>
        <v>28.439631821864999</v>
      </c>
      <c r="E965" s="3">
        <f t="shared" si="89"/>
        <v>28.034947669361024</v>
      </c>
      <c r="F965" s="3">
        <f t="shared" si="90"/>
        <v>7</v>
      </c>
      <c r="G965" s="2">
        <f t="shared" si="91"/>
        <v>5</v>
      </c>
      <c r="H965" s="3">
        <f t="shared" si="92"/>
        <v>4</v>
      </c>
    </row>
    <row r="966" spans="1:8" x14ac:dyDescent="0.2">
      <c r="A966" s="6">
        <v>916</v>
      </c>
      <c r="B966" s="6">
        <f t="shared" si="88"/>
        <v>30.115068493150684</v>
      </c>
      <c r="C966" s="3">
        <f>IF($E$2="Male",VLOOKUP(ROUNDDOWN(B966,0),'Boys WHO lb'!A:M,$I$6,FALSE),IF($E$2="Female",VLOOKUP(ROUNDDOWN(B966,0),'Girls WHO lb'!A:M,$I$6,FALSE),0))</f>
        <v>27.998707297494999</v>
      </c>
      <c r="D966" s="3">
        <f>IF($E$2="Male",VLOOKUP(ROUNDUP(B966,0),'Boys WHO lb'!A:M,$I$6,FALSE),IF($E$2="Female",VLOOKUP(ROUNDUP(B966,0),'Girls WHO lb'!A:M,$I$6,FALSE),0))</f>
        <v>28.439631821864999</v>
      </c>
      <c r="E966" s="3">
        <f t="shared" si="89"/>
        <v>28.049443818107438</v>
      </c>
      <c r="F966" s="3">
        <f t="shared" si="90"/>
        <v>7</v>
      </c>
      <c r="G966" s="2">
        <f t="shared" si="91"/>
        <v>5</v>
      </c>
      <c r="H966" s="3">
        <f t="shared" si="92"/>
        <v>4</v>
      </c>
    </row>
    <row r="967" spans="1:8" x14ac:dyDescent="0.2">
      <c r="A967" s="6">
        <v>917</v>
      </c>
      <c r="B967" s="6">
        <f t="shared" si="88"/>
        <v>30.147945205479452</v>
      </c>
      <c r="C967" s="3">
        <f>IF($E$2="Male",VLOOKUP(ROUNDDOWN(B967,0),'Boys WHO lb'!A:M,$I$6,FALSE),IF($E$2="Female",VLOOKUP(ROUNDDOWN(B967,0),'Girls WHO lb'!A:M,$I$6,FALSE),0))</f>
        <v>27.998707297494999</v>
      </c>
      <c r="D967" s="3">
        <f>IF($E$2="Male",VLOOKUP(ROUNDUP(B967,0),'Boys WHO lb'!A:M,$I$6,FALSE),IF($E$2="Female",VLOOKUP(ROUNDUP(B967,0),'Girls WHO lb'!A:M,$I$6,FALSE),0))</f>
        <v>28.439631821864999</v>
      </c>
      <c r="E967" s="3">
        <f t="shared" si="89"/>
        <v>28.063939966853848</v>
      </c>
      <c r="F967" s="3">
        <f t="shared" si="90"/>
        <v>7</v>
      </c>
      <c r="G967" s="2">
        <f t="shared" si="91"/>
        <v>5</v>
      </c>
      <c r="H967" s="3">
        <f t="shared" si="92"/>
        <v>4</v>
      </c>
    </row>
    <row r="968" spans="1:8" x14ac:dyDescent="0.2">
      <c r="A968" s="6">
        <v>918</v>
      </c>
      <c r="B968" s="6">
        <f t="shared" si="88"/>
        <v>30.180821917808217</v>
      </c>
      <c r="C968" s="3">
        <f>IF($E$2="Male",VLOOKUP(ROUNDDOWN(B968,0),'Boys WHO lb'!A:M,$I$6,FALSE),IF($E$2="Female",VLOOKUP(ROUNDDOWN(B968,0),'Girls WHO lb'!A:M,$I$6,FALSE),0))</f>
        <v>27.998707297494999</v>
      </c>
      <c r="D968" s="3">
        <f>IF($E$2="Male",VLOOKUP(ROUNDUP(B968,0),'Boys WHO lb'!A:M,$I$6,FALSE),IF($E$2="Female",VLOOKUP(ROUNDUP(B968,0),'Girls WHO lb'!A:M,$I$6,FALSE),0))</f>
        <v>28.439631821864999</v>
      </c>
      <c r="E968" s="3">
        <f t="shared" si="89"/>
        <v>28.078436115600258</v>
      </c>
      <c r="F968" s="3">
        <f t="shared" si="90"/>
        <v>7</v>
      </c>
      <c r="G968" s="2">
        <f t="shared" si="91"/>
        <v>5</v>
      </c>
      <c r="H968" s="3">
        <f t="shared" si="92"/>
        <v>4</v>
      </c>
    </row>
    <row r="969" spans="1:8" x14ac:dyDescent="0.2">
      <c r="A969" s="6">
        <v>919</v>
      </c>
      <c r="B969" s="6">
        <f t="shared" si="88"/>
        <v>30.213698630136985</v>
      </c>
      <c r="C969" s="3">
        <f>IF($E$2="Male",VLOOKUP(ROUNDDOWN(B969,0),'Boys WHO lb'!A:M,$I$6,FALSE),IF($E$2="Female",VLOOKUP(ROUNDDOWN(B969,0),'Girls WHO lb'!A:M,$I$6,FALSE),0))</f>
        <v>27.998707297494999</v>
      </c>
      <c r="D969" s="3">
        <f>IF($E$2="Male",VLOOKUP(ROUNDUP(B969,0),'Boys WHO lb'!A:M,$I$6,FALSE),IF($E$2="Female",VLOOKUP(ROUNDUP(B969,0),'Girls WHO lb'!A:M,$I$6,FALSE),0))</f>
        <v>28.439631821864999</v>
      </c>
      <c r="E969" s="3">
        <f t="shared" si="89"/>
        <v>28.092932264346668</v>
      </c>
      <c r="F969" s="3">
        <f t="shared" si="90"/>
        <v>7</v>
      </c>
      <c r="G969" s="2">
        <f t="shared" si="91"/>
        <v>5</v>
      </c>
      <c r="H969" s="3">
        <f t="shared" si="92"/>
        <v>4</v>
      </c>
    </row>
    <row r="970" spans="1:8" x14ac:dyDescent="0.2">
      <c r="A970" s="6">
        <v>920</v>
      </c>
      <c r="B970" s="6">
        <f t="shared" si="88"/>
        <v>30.246575342465754</v>
      </c>
      <c r="C970" s="3">
        <f>IF($E$2="Male",VLOOKUP(ROUNDDOWN(B970,0),'Boys WHO lb'!A:M,$I$6,FALSE),IF($E$2="Female",VLOOKUP(ROUNDDOWN(B970,0),'Girls WHO lb'!A:M,$I$6,FALSE),0))</f>
        <v>27.998707297494999</v>
      </c>
      <c r="D970" s="3">
        <f>IF($E$2="Male",VLOOKUP(ROUNDUP(B970,0),'Boys WHO lb'!A:M,$I$6,FALSE),IF($E$2="Female",VLOOKUP(ROUNDUP(B970,0),'Girls WHO lb'!A:M,$I$6,FALSE),0))</f>
        <v>28.439631821864999</v>
      </c>
      <c r="E970" s="3">
        <f t="shared" si="89"/>
        <v>28.107428413093082</v>
      </c>
      <c r="F970" s="3">
        <f t="shared" si="90"/>
        <v>7</v>
      </c>
      <c r="G970" s="2">
        <f t="shared" si="91"/>
        <v>5</v>
      </c>
      <c r="H970" s="3">
        <f t="shared" si="92"/>
        <v>4</v>
      </c>
    </row>
    <row r="971" spans="1:8" x14ac:dyDescent="0.2">
      <c r="A971" s="6">
        <v>921</v>
      </c>
      <c r="B971" s="6">
        <f t="shared" si="88"/>
        <v>30.279452054794518</v>
      </c>
      <c r="C971" s="3">
        <f>IF($E$2="Male",VLOOKUP(ROUNDDOWN(B971,0),'Boys WHO lb'!A:M,$I$6,FALSE),IF($E$2="Female",VLOOKUP(ROUNDDOWN(B971,0),'Girls WHO lb'!A:M,$I$6,FALSE),0))</f>
        <v>27.998707297494999</v>
      </c>
      <c r="D971" s="3">
        <f>IF($E$2="Male",VLOOKUP(ROUNDUP(B971,0),'Boys WHO lb'!A:M,$I$6,FALSE),IF($E$2="Female",VLOOKUP(ROUNDUP(B971,0),'Girls WHO lb'!A:M,$I$6,FALSE),0))</f>
        <v>28.439631821864999</v>
      </c>
      <c r="E971" s="3">
        <f t="shared" si="89"/>
        <v>28.121924561839492</v>
      </c>
      <c r="F971" s="3">
        <f t="shared" si="90"/>
        <v>7</v>
      </c>
      <c r="G971" s="2">
        <f t="shared" si="91"/>
        <v>5</v>
      </c>
      <c r="H971" s="3">
        <f t="shared" si="92"/>
        <v>4</v>
      </c>
    </row>
    <row r="972" spans="1:8" x14ac:dyDescent="0.2">
      <c r="A972" s="6">
        <v>922</v>
      </c>
      <c r="B972" s="6">
        <f t="shared" si="88"/>
        <v>30.312328767123287</v>
      </c>
      <c r="C972" s="3">
        <f>IF($E$2="Male",VLOOKUP(ROUNDDOWN(B972,0),'Boys WHO lb'!A:M,$I$6,FALSE),IF($E$2="Female",VLOOKUP(ROUNDDOWN(B972,0),'Girls WHO lb'!A:M,$I$6,FALSE),0))</f>
        <v>27.998707297494999</v>
      </c>
      <c r="D972" s="3">
        <f>IF($E$2="Male",VLOOKUP(ROUNDUP(B972,0),'Boys WHO lb'!A:M,$I$6,FALSE),IF($E$2="Female",VLOOKUP(ROUNDUP(B972,0),'Girls WHO lb'!A:M,$I$6,FALSE),0))</f>
        <v>28.439631821864999</v>
      </c>
      <c r="E972" s="3">
        <f t="shared" si="89"/>
        <v>28.136420710585902</v>
      </c>
      <c r="F972" s="3">
        <f t="shared" si="90"/>
        <v>7</v>
      </c>
      <c r="G972" s="2">
        <f t="shared" si="91"/>
        <v>5</v>
      </c>
      <c r="H972" s="3">
        <f t="shared" si="92"/>
        <v>4</v>
      </c>
    </row>
    <row r="973" spans="1:8" x14ac:dyDescent="0.2">
      <c r="A973" s="6">
        <v>923</v>
      </c>
      <c r="B973" s="6">
        <f t="shared" si="88"/>
        <v>30.345205479452055</v>
      </c>
      <c r="C973" s="3">
        <f>IF($E$2="Male",VLOOKUP(ROUNDDOWN(B973,0),'Boys WHO lb'!A:M,$I$6,FALSE),IF($E$2="Female",VLOOKUP(ROUNDDOWN(B973,0),'Girls WHO lb'!A:M,$I$6,FALSE),0))</f>
        <v>27.998707297494999</v>
      </c>
      <c r="D973" s="3">
        <f>IF($E$2="Male",VLOOKUP(ROUNDUP(B973,0),'Boys WHO lb'!A:M,$I$6,FALSE),IF($E$2="Female",VLOOKUP(ROUNDUP(B973,0),'Girls WHO lb'!A:M,$I$6,FALSE),0))</f>
        <v>28.439631821864999</v>
      </c>
      <c r="E973" s="3">
        <f t="shared" si="89"/>
        <v>28.150916859332312</v>
      </c>
      <c r="F973" s="3">
        <f t="shared" si="90"/>
        <v>7</v>
      </c>
      <c r="G973" s="2">
        <f t="shared" si="91"/>
        <v>5</v>
      </c>
      <c r="H973" s="3">
        <f t="shared" si="92"/>
        <v>4</v>
      </c>
    </row>
    <row r="974" spans="1:8" x14ac:dyDescent="0.2">
      <c r="A974" s="6">
        <v>924</v>
      </c>
      <c r="B974" s="6">
        <f t="shared" si="88"/>
        <v>30.37808219178082</v>
      </c>
      <c r="C974" s="3">
        <f>IF($E$2="Male",VLOOKUP(ROUNDDOWN(B974,0),'Boys WHO lb'!A:M,$I$6,FALSE),IF($E$2="Female",VLOOKUP(ROUNDDOWN(B974,0),'Girls WHO lb'!A:M,$I$6,FALSE),0))</f>
        <v>27.998707297494999</v>
      </c>
      <c r="D974" s="3">
        <f>IF($E$2="Male",VLOOKUP(ROUNDUP(B974,0),'Boys WHO lb'!A:M,$I$6,FALSE),IF($E$2="Female",VLOOKUP(ROUNDUP(B974,0),'Girls WHO lb'!A:M,$I$6,FALSE),0))</f>
        <v>28.439631821864999</v>
      </c>
      <c r="E974" s="3">
        <f t="shared" si="89"/>
        <v>28.165413008078723</v>
      </c>
      <c r="F974" s="3">
        <f t="shared" si="90"/>
        <v>7</v>
      </c>
      <c r="G974" s="2">
        <f t="shared" si="91"/>
        <v>5</v>
      </c>
      <c r="H974" s="3">
        <f t="shared" si="92"/>
        <v>4</v>
      </c>
    </row>
    <row r="975" spans="1:8" x14ac:dyDescent="0.2">
      <c r="A975" s="6">
        <v>925</v>
      </c>
      <c r="B975" s="6">
        <f t="shared" si="88"/>
        <v>30.410958904109588</v>
      </c>
      <c r="C975" s="3">
        <f>IF($E$2="Male",VLOOKUP(ROUNDDOWN(B975,0),'Boys WHO lb'!A:M,$I$6,FALSE),IF($E$2="Female",VLOOKUP(ROUNDDOWN(B975,0),'Girls WHO lb'!A:M,$I$6,FALSE),0))</f>
        <v>27.998707297494999</v>
      </c>
      <c r="D975" s="3">
        <f>IF($E$2="Male",VLOOKUP(ROUNDUP(B975,0),'Boys WHO lb'!A:M,$I$6,FALSE),IF($E$2="Female",VLOOKUP(ROUNDUP(B975,0),'Girls WHO lb'!A:M,$I$6,FALSE),0))</f>
        <v>28.439631821864999</v>
      </c>
      <c r="E975" s="3">
        <f t="shared" si="89"/>
        <v>28.179909156825136</v>
      </c>
      <c r="F975" s="3">
        <f t="shared" si="90"/>
        <v>7</v>
      </c>
      <c r="G975" s="2">
        <f t="shared" si="91"/>
        <v>5</v>
      </c>
      <c r="H975" s="3">
        <f t="shared" si="92"/>
        <v>4</v>
      </c>
    </row>
    <row r="976" spans="1:8" x14ac:dyDescent="0.2">
      <c r="A976" s="6">
        <v>926</v>
      </c>
      <c r="B976" s="6">
        <f t="shared" si="88"/>
        <v>30.443835616438356</v>
      </c>
      <c r="C976" s="3">
        <f>IF($E$2="Male",VLOOKUP(ROUNDDOWN(B976,0),'Boys WHO lb'!A:M,$I$6,FALSE),IF($E$2="Female",VLOOKUP(ROUNDDOWN(B976,0),'Girls WHO lb'!A:M,$I$6,FALSE),0))</f>
        <v>27.998707297494999</v>
      </c>
      <c r="D976" s="3">
        <f>IF($E$2="Male",VLOOKUP(ROUNDUP(B976,0),'Boys WHO lb'!A:M,$I$6,FALSE),IF($E$2="Female",VLOOKUP(ROUNDUP(B976,0),'Girls WHO lb'!A:M,$I$6,FALSE),0))</f>
        <v>28.439631821864999</v>
      </c>
      <c r="E976" s="3">
        <f t="shared" si="89"/>
        <v>28.194405305571546</v>
      </c>
      <c r="F976" s="3">
        <f t="shared" si="90"/>
        <v>7</v>
      </c>
      <c r="G976" s="2">
        <f t="shared" si="91"/>
        <v>5</v>
      </c>
      <c r="H976" s="3">
        <f t="shared" si="92"/>
        <v>4</v>
      </c>
    </row>
    <row r="977" spans="1:8" x14ac:dyDescent="0.2">
      <c r="A977" s="6">
        <v>927</v>
      </c>
      <c r="B977" s="6">
        <f t="shared" si="88"/>
        <v>30.476712328767121</v>
      </c>
      <c r="C977" s="3">
        <f>IF($E$2="Male",VLOOKUP(ROUNDDOWN(B977,0),'Boys WHO lb'!A:M,$I$6,FALSE),IF($E$2="Female",VLOOKUP(ROUNDDOWN(B977,0),'Girls WHO lb'!A:M,$I$6,FALSE),0))</f>
        <v>27.998707297494999</v>
      </c>
      <c r="D977" s="3">
        <f>IF($E$2="Male",VLOOKUP(ROUNDUP(B977,0),'Boys WHO lb'!A:M,$I$6,FALSE),IF($E$2="Female",VLOOKUP(ROUNDUP(B977,0),'Girls WHO lb'!A:M,$I$6,FALSE),0))</f>
        <v>28.439631821864999</v>
      </c>
      <c r="E977" s="3">
        <f t="shared" si="89"/>
        <v>28.208901454317957</v>
      </c>
      <c r="F977" s="3">
        <f t="shared" si="90"/>
        <v>7</v>
      </c>
      <c r="G977" s="2">
        <f t="shared" si="91"/>
        <v>5</v>
      </c>
      <c r="H977" s="3">
        <f t="shared" si="92"/>
        <v>4</v>
      </c>
    </row>
    <row r="978" spans="1:8" x14ac:dyDescent="0.2">
      <c r="A978" s="6">
        <v>928</v>
      </c>
      <c r="B978" s="6">
        <f t="shared" si="88"/>
        <v>30.509589041095889</v>
      </c>
      <c r="C978" s="3">
        <f>IF($E$2="Male",VLOOKUP(ROUNDDOWN(B978,0),'Boys WHO lb'!A:M,$I$6,FALSE),IF($E$2="Female",VLOOKUP(ROUNDDOWN(B978,0),'Girls WHO lb'!A:M,$I$6,FALSE),0))</f>
        <v>27.998707297494999</v>
      </c>
      <c r="D978" s="3">
        <f>IF($E$2="Male",VLOOKUP(ROUNDUP(B978,0),'Boys WHO lb'!A:M,$I$6,FALSE),IF($E$2="Female",VLOOKUP(ROUNDUP(B978,0),'Girls WHO lb'!A:M,$I$6,FALSE),0))</f>
        <v>28.439631821864999</v>
      </c>
      <c r="E978" s="3">
        <f t="shared" si="89"/>
        <v>28.22339760306437</v>
      </c>
      <c r="F978" s="3">
        <f t="shared" si="90"/>
        <v>7</v>
      </c>
      <c r="G978" s="2">
        <f t="shared" si="91"/>
        <v>5</v>
      </c>
      <c r="H978" s="3">
        <f t="shared" si="92"/>
        <v>4</v>
      </c>
    </row>
    <row r="979" spans="1:8" x14ac:dyDescent="0.2">
      <c r="A979" s="6">
        <v>929</v>
      </c>
      <c r="B979" s="6">
        <f t="shared" si="88"/>
        <v>30.542465753424658</v>
      </c>
      <c r="C979" s="3">
        <f>IF($E$2="Male",VLOOKUP(ROUNDDOWN(B979,0),'Boys WHO lb'!A:M,$I$6,FALSE),IF($E$2="Female",VLOOKUP(ROUNDDOWN(B979,0),'Girls WHO lb'!A:M,$I$6,FALSE),0))</f>
        <v>27.998707297494999</v>
      </c>
      <c r="D979" s="3">
        <f>IF($E$2="Male",VLOOKUP(ROUNDUP(B979,0),'Boys WHO lb'!A:M,$I$6,FALSE),IF($E$2="Female",VLOOKUP(ROUNDUP(B979,0),'Girls WHO lb'!A:M,$I$6,FALSE),0))</f>
        <v>28.439631821864999</v>
      </c>
      <c r="E979" s="3">
        <f t="shared" si="89"/>
        <v>28.23789375181078</v>
      </c>
      <c r="F979" s="3">
        <f t="shared" si="90"/>
        <v>7</v>
      </c>
      <c r="G979" s="2">
        <f t="shared" si="91"/>
        <v>5</v>
      </c>
      <c r="H979" s="3">
        <f t="shared" si="92"/>
        <v>4</v>
      </c>
    </row>
    <row r="980" spans="1:8" x14ac:dyDescent="0.2">
      <c r="A980" s="6">
        <v>930</v>
      </c>
      <c r="B980" s="6">
        <f t="shared" si="88"/>
        <v>30.575342465753423</v>
      </c>
      <c r="C980" s="3">
        <f>IF($E$2="Male",VLOOKUP(ROUNDDOWN(B980,0),'Boys WHO lb'!A:M,$I$6,FALSE),IF($E$2="Female",VLOOKUP(ROUNDDOWN(B980,0),'Girls WHO lb'!A:M,$I$6,FALSE),0))</f>
        <v>27.998707297494999</v>
      </c>
      <c r="D980" s="3">
        <f>IF($E$2="Male",VLOOKUP(ROUNDUP(B980,0),'Boys WHO lb'!A:M,$I$6,FALSE),IF($E$2="Female",VLOOKUP(ROUNDUP(B980,0),'Girls WHO lb'!A:M,$I$6,FALSE),0))</f>
        <v>28.439631821864999</v>
      </c>
      <c r="E980" s="3">
        <f t="shared" si="89"/>
        <v>28.252389900557191</v>
      </c>
      <c r="F980" s="3">
        <f t="shared" si="90"/>
        <v>7</v>
      </c>
      <c r="G980" s="2">
        <f t="shared" si="91"/>
        <v>5</v>
      </c>
      <c r="H980" s="3">
        <f t="shared" si="92"/>
        <v>4</v>
      </c>
    </row>
    <row r="981" spans="1:8" x14ac:dyDescent="0.2">
      <c r="A981" s="6">
        <v>931</v>
      </c>
      <c r="B981" s="6">
        <f t="shared" si="88"/>
        <v>30.608219178082191</v>
      </c>
      <c r="C981" s="3">
        <f>IF($E$2="Male",VLOOKUP(ROUNDDOWN(B981,0),'Boys WHO lb'!A:M,$I$6,FALSE),IF($E$2="Female",VLOOKUP(ROUNDDOWN(B981,0),'Girls WHO lb'!A:M,$I$6,FALSE),0))</f>
        <v>27.998707297494999</v>
      </c>
      <c r="D981" s="3">
        <f>IF($E$2="Male",VLOOKUP(ROUNDUP(B981,0),'Boys WHO lb'!A:M,$I$6,FALSE),IF($E$2="Female",VLOOKUP(ROUNDUP(B981,0),'Girls WHO lb'!A:M,$I$6,FALSE),0))</f>
        <v>28.439631821864999</v>
      </c>
      <c r="E981" s="3">
        <f t="shared" si="89"/>
        <v>28.266886049303601</v>
      </c>
      <c r="F981" s="3">
        <f t="shared" si="90"/>
        <v>7</v>
      </c>
      <c r="G981" s="2">
        <f t="shared" si="91"/>
        <v>5</v>
      </c>
      <c r="H981" s="3">
        <f t="shared" si="92"/>
        <v>4</v>
      </c>
    </row>
    <row r="982" spans="1:8" x14ac:dyDescent="0.2">
      <c r="A982" s="6">
        <v>932</v>
      </c>
      <c r="B982" s="6">
        <f t="shared" si="88"/>
        <v>30.641095890410959</v>
      </c>
      <c r="C982" s="3">
        <f>IF($E$2="Male",VLOOKUP(ROUNDDOWN(B982,0),'Boys WHO lb'!A:M,$I$6,FALSE),IF($E$2="Female",VLOOKUP(ROUNDDOWN(B982,0),'Girls WHO lb'!A:M,$I$6,FALSE),0))</f>
        <v>27.998707297494999</v>
      </c>
      <c r="D982" s="3">
        <f>IF($E$2="Male",VLOOKUP(ROUNDUP(B982,0),'Boys WHO lb'!A:M,$I$6,FALSE),IF($E$2="Female",VLOOKUP(ROUNDUP(B982,0),'Girls WHO lb'!A:M,$I$6,FALSE),0))</f>
        <v>28.439631821864999</v>
      </c>
      <c r="E982" s="3">
        <f t="shared" si="89"/>
        <v>28.281382198050014</v>
      </c>
      <c r="F982" s="3">
        <f t="shared" si="90"/>
        <v>7</v>
      </c>
      <c r="G982" s="2">
        <f t="shared" si="91"/>
        <v>5</v>
      </c>
      <c r="H982" s="3">
        <f t="shared" si="92"/>
        <v>4</v>
      </c>
    </row>
    <row r="983" spans="1:8" x14ac:dyDescent="0.2">
      <c r="A983" s="6">
        <v>933</v>
      </c>
      <c r="B983" s="6">
        <f t="shared" si="88"/>
        <v>30.673972602739724</v>
      </c>
      <c r="C983" s="3">
        <f>IF($E$2="Male",VLOOKUP(ROUNDDOWN(B983,0),'Boys WHO lb'!A:M,$I$6,FALSE),IF($E$2="Female",VLOOKUP(ROUNDDOWN(B983,0),'Girls WHO lb'!A:M,$I$6,FALSE),0))</f>
        <v>27.998707297494999</v>
      </c>
      <c r="D983" s="3">
        <f>IF($E$2="Male",VLOOKUP(ROUNDUP(B983,0),'Boys WHO lb'!A:M,$I$6,FALSE),IF($E$2="Female",VLOOKUP(ROUNDUP(B983,0),'Girls WHO lb'!A:M,$I$6,FALSE),0))</f>
        <v>28.439631821864999</v>
      </c>
      <c r="E983" s="3">
        <f t="shared" si="89"/>
        <v>28.295878346796425</v>
      </c>
      <c r="F983" s="3">
        <f t="shared" si="90"/>
        <v>7</v>
      </c>
      <c r="G983" s="2">
        <f t="shared" si="91"/>
        <v>5</v>
      </c>
      <c r="H983" s="3">
        <f t="shared" si="92"/>
        <v>4</v>
      </c>
    </row>
    <row r="984" spans="1:8" x14ac:dyDescent="0.2">
      <c r="A984" s="6">
        <v>934</v>
      </c>
      <c r="B984" s="6">
        <f t="shared" si="88"/>
        <v>30.706849315068492</v>
      </c>
      <c r="C984" s="3">
        <f>IF($E$2="Male",VLOOKUP(ROUNDDOWN(B984,0),'Boys WHO lb'!A:M,$I$6,FALSE),IF($E$2="Female",VLOOKUP(ROUNDDOWN(B984,0),'Girls WHO lb'!A:M,$I$6,FALSE),0))</f>
        <v>27.998707297494999</v>
      </c>
      <c r="D984" s="3">
        <f>IF($E$2="Male",VLOOKUP(ROUNDUP(B984,0),'Boys WHO lb'!A:M,$I$6,FALSE),IF($E$2="Female",VLOOKUP(ROUNDUP(B984,0),'Girls WHO lb'!A:M,$I$6,FALSE),0))</f>
        <v>28.439631821864999</v>
      </c>
      <c r="E984" s="3">
        <f t="shared" si="89"/>
        <v>28.310374495542835</v>
      </c>
      <c r="F984" s="3">
        <f t="shared" si="90"/>
        <v>7</v>
      </c>
      <c r="G984" s="2">
        <f t="shared" si="91"/>
        <v>5</v>
      </c>
      <c r="H984" s="3">
        <f t="shared" si="92"/>
        <v>4</v>
      </c>
    </row>
    <row r="985" spans="1:8" x14ac:dyDescent="0.2">
      <c r="A985" s="6">
        <v>935</v>
      </c>
      <c r="B985" s="6">
        <f t="shared" si="88"/>
        <v>30.739726027397261</v>
      </c>
      <c r="C985" s="3">
        <f>IF($E$2="Male",VLOOKUP(ROUNDDOWN(B985,0),'Boys WHO lb'!A:M,$I$6,FALSE),IF($E$2="Female",VLOOKUP(ROUNDDOWN(B985,0),'Girls WHO lb'!A:M,$I$6,FALSE),0))</f>
        <v>27.998707297494999</v>
      </c>
      <c r="D985" s="3">
        <f>IF($E$2="Male",VLOOKUP(ROUNDUP(B985,0),'Boys WHO lb'!A:M,$I$6,FALSE),IF($E$2="Female",VLOOKUP(ROUNDUP(B985,0),'Girls WHO lb'!A:M,$I$6,FALSE),0))</f>
        <v>28.439631821864999</v>
      </c>
      <c r="E985" s="3">
        <f t="shared" si="89"/>
        <v>28.324870644289245</v>
      </c>
      <c r="F985" s="3">
        <f t="shared" si="90"/>
        <v>7</v>
      </c>
      <c r="G985" s="2">
        <f t="shared" si="91"/>
        <v>5</v>
      </c>
      <c r="H985" s="3">
        <f t="shared" si="92"/>
        <v>4</v>
      </c>
    </row>
    <row r="986" spans="1:8" x14ac:dyDescent="0.2">
      <c r="A986" s="6">
        <v>936</v>
      </c>
      <c r="B986" s="6">
        <f t="shared" si="88"/>
        <v>30.772602739726025</v>
      </c>
      <c r="C986" s="3">
        <f>IF($E$2="Male",VLOOKUP(ROUNDDOWN(B986,0),'Boys WHO lb'!A:M,$I$6,FALSE),IF($E$2="Female",VLOOKUP(ROUNDDOWN(B986,0),'Girls WHO lb'!A:M,$I$6,FALSE),0))</f>
        <v>27.998707297494999</v>
      </c>
      <c r="D986" s="3">
        <f>IF($E$2="Male",VLOOKUP(ROUNDUP(B986,0),'Boys WHO lb'!A:M,$I$6,FALSE),IF($E$2="Female",VLOOKUP(ROUNDUP(B986,0),'Girls WHO lb'!A:M,$I$6,FALSE),0))</f>
        <v>28.439631821864999</v>
      </c>
      <c r="E986" s="3">
        <f t="shared" si="89"/>
        <v>28.339366793035655</v>
      </c>
      <c r="F986" s="3">
        <f t="shared" si="90"/>
        <v>7</v>
      </c>
      <c r="G986" s="2">
        <f t="shared" si="91"/>
        <v>5</v>
      </c>
      <c r="H986" s="3">
        <f t="shared" si="92"/>
        <v>4</v>
      </c>
    </row>
    <row r="987" spans="1:8" x14ac:dyDescent="0.2">
      <c r="A987" s="6">
        <v>937</v>
      </c>
      <c r="B987" s="6">
        <f t="shared" si="88"/>
        <v>30.805479452054794</v>
      </c>
      <c r="C987" s="3">
        <f>IF($E$2="Male",VLOOKUP(ROUNDDOWN(B987,0),'Boys WHO lb'!A:M,$I$6,FALSE),IF($E$2="Female",VLOOKUP(ROUNDDOWN(B987,0),'Girls WHO lb'!A:M,$I$6,FALSE),0))</f>
        <v>27.998707297494999</v>
      </c>
      <c r="D987" s="3">
        <f>IF($E$2="Male",VLOOKUP(ROUNDUP(B987,0),'Boys WHO lb'!A:M,$I$6,FALSE),IF($E$2="Female",VLOOKUP(ROUNDUP(B987,0),'Girls WHO lb'!A:M,$I$6,FALSE),0))</f>
        <v>28.439631821864999</v>
      </c>
      <c r="E987" s="3">
        <f t="shared" si="89"/>
        <v>28.353862941782069</v>
      </c>
      <c r="F987" s="3">
        <f t="shared" si="90"/>
        <v>7</v>
      </c>
      <c r="G987" s="2">
        <f t="shared" si="91"/>
        <v>5</v>
      </c>
      <c r="H987" s="3">
        <f t="shared" si="92"/>
        <v>4</v>
      </c>
    </row>
    <row r="988" spans="1:8" x14ac:dyDescent="0.2">
      <c r="A988" s="6">
        <v>938</v>
      </c>
      <c r="B988" s="6">
        <f t="shared" si="88"/>
        <v>30.838356164383562</v>
      </c>
      <c r="C988" s="3">
        <f>IF($E$2="Male",VLOOKUP(ROUNDDOWN(B988,0),'Boys WHO lb'!A:M,$I$6,FALSE),IF($E$2="Female",VLOOKUP(ROUNDDOWN(B988,0),'Girls WHO lb'!A:M,$I$6,FALSE),0))</f>
        <v>27.998707297494999</v>
      </c>
      <c r="D988" s="3">
        <f>IF($E$2="Male",VLOOKUP(ROUNDUP(B988,0),'Boys WHO lb'!A:M,$I$6,FALSE),IF($E$2="Female",VLOOKUP(ROUNDUP(B988,0),'Girls WHO lb'!A:M,$I$6,FALSE),0))</f>
        <v>28.439631821864999</v>
      </c>
      <c r="E988" s="3">
        <f t="shared" si="89"/>
        <v>28.368359090528479</v>
      </c>
      <c r="F988" s="3">
        <f t="shared" si="90"/>
        <v>7</v>
      </c>
      <c r="G988" s="2">
        <f t="shared" si="91"/>
        <v>5</v>
      </c>
      <c r="H988" s="3">
        <f t="shared" si="92"/>
        <v>4</v>
      </c>
    </row>
    <row r="989" spans="1:8" x14ac:dyDescent="0.2">
      <c r="A989" s="6">
        <v>939</v>
      </c>
      <c r="B989" s="6">
        <f t="shared" si="88"/>
        <v>30.871232876712327</v>
      </c>
      <c r="C989" s="3">
        <f>IF($E$2="Male",VLOOKUP(ROUNDDOWN(B989,0),'Boys WHO lb'!A:M,$I$6,FALSE),IF($E$2="Female",VLOOKUP(ROUNDDOWN(B989,0),'Girls WHO lb'!A:M,$I$6,FALSE),0))</f>
        <v>27.998707297494999</v>
      </c>
      <c r="D989" s="3">
        <f>IF($E$2="Male",VLOOKUP(ROUNDUP(B989,0),'Boys WHO lb'!A:M,$I$6,FALSE),IF($E$2="Female",VLOOKUP(ROUNDUP(B989,0),'Girls WHO lb'!A:M,$I$6,FALSE),0))</f>
        <v>28.439631821864999</v>
      </c>
      <c r="E989" s="3">
        <f t="shared" si="89"/>
        <v>28.382855239274889</v>
      </c>
      <c r="F989" s="3">
        <f t="shared" si="90"/>
        <v>7</v>
      </c>
      <c r="G989" s="2">
        <f t="shared" si="91"/>
        <v>5</v>
      </c>
      <c r="H989" s="3">
        <f t="shared" si="92"/>
        <v>4</v>
      </c>
    </row>
    <row r="990" spans="1:8" x14ac:dyDescent="0.2">
      <c r="A990" s="6">
        <v>940</v>
      </c>
      <c r="B990" s="6">
        <f t="shared" si="88"/>
        <v>30.904109589041095</v>
      </c>
      <c r="C990" s="3">
        <f>IF($E$2="Male",VLOOKUP(ROUNDDOWN(B990,0),'Boys WHO lb'!A:M,$I$6,FALSE),IF($E$2="Female",VLOOKUP(ROUNDDOWN(B990,0),'Girls WHO lb'!A:M,$I$6,FALSE),0))</f>
        <v>27.998707297494999</v>
      </c>
      <c r="D990" s="3">
        <f>IF($E$2="Male",VLOOKUP(ROUNDUP(B990,0),'Boys WHO lb'!A:M,$I$6,FALSE),IF($E$2="Female",VLOOKUP(ROUNDUP(B990,0),'Girls WHO lb'!A:M,$I$6,FALSE),0))</f>
        <v>28.439631821864999</v>
      </c>
      <c r="E990" s="3">
        <f t="shared" si="89"/>
        <v>28.397351388021299</v>
      </c>
      <c r="F990" s="3">
        <f t="shared" si="90"/>
        <v>7</v>
      </c>
      <c r="G990" s="2">
        <f t="shared" si="91"/>
        <v>5</v>
      </c>
      <c r="H990" s="3">
        <f t="shared" si="92"/>
        <v>4</v>
      </c>
    </row>
    <row r="991" spans="1:8" x14ac:dyDescent="0.2">
      <c r="A991" s="6">
        <v>941</v>
      </c>
      <c r="B991" s="6">
        <f t="shared" si="88"/>
        <v>30.936986301369863</v>
      </c>
      <c r="C991" s="3">
        <f>IF($E$2="Male",VLOOKUP(ROUNDDOWN(B991,0),'Boys WHO lb'!A:M,$I$6,FALSE),IF($E$2="Female",VLOOKUP(ROUNDDOWN(B991,0),'Girls WHO lb'!A:M,$I$6,FALSE),0))</f>
        <v>27.998707297494999</v>
      </c>
      <c r="D991" s="3">
        <f>IF($E$2="Male",VLOOKUP(ROUNDUP(B991,0),'Boys WHO lb'!A:M,$I$6,FALSE),IF($E$2="Female",VLOOKUP(ROUNDUP(B991,0),'Girls WHO lb'!A:M,$I$6,FALSE),0))</f>
        <v>28.439631821864999</v>
      </c>
      <c r="E991" s="3">
        <f t="shared" si="89"/>
        <v>28.411847536767713</v>
      </c>
      <c r="F991" s="3">
        <f t="shared" si="90"/>
        <v>7</v>
      </c>
      <c r="G991" s="2">
        <f t="shared" si="91"/>
        <v>5</v>
      </c>
      <c r="H991" s="3">
        <f t="shared" si="92"/>
        <v>4</v>
      </c>
    </row>
    <row r="992" spans="1:8" x14ac:dyDescent="0.2">
      <c r="A992" s="6">
        <v>942</v>
      </c>
      <c r="B992" s="6">
        <f t="shared" si="88"/>
        <v>30.969863013698628</v>
      </c>
      <c r="C992" s="3">
        <f>IF($E$2="Male",VLOOKUP(ROUNDDOWN(B992,0),'Boys WHO lb'!A:M,$I$6,FALSE),IF($E$2="Female",VLOOKUP(ROUNDDOWN(B992,0),'Girls WHO lb'!A:M,$I$6,FALSE),0))</f>
        <v>27.998707297494999</v>
      </c>
      <c r="D992" s="3">
        <f>IF($E$2="Male",VLOOKUP(ROUNDUP(B992,0),'Boys WHO lb'!A:M,$I$6,FALSE),IF($E$2="Female",VLOOKUP(ROUNDUP(B992,0),'Girls WHO lb'!A:M,$I$6,FALSE),0))</f>
        <v>28.439631821864999</v>
      </c>
      <c r="E992" s="3">
        <f t="shared" si="89"/>
        <v>28.426343685514123</v>
      </c>
      <c r="F992" s="3">
        <f t="shared" si="90"/>
        <v>7</v>
      </c>
      <c r="G992" s="2">
        <f t="shared" si="91"/>
        <v>5</v>
      </c>
      <c r="H992" s="3">
        <f t="shared" si="92"/>
        <v>4</v>
      </c>
    </row>
    <row r="993" spans="1:8" x14ac:dyDescent="0.2">
      <c r="A993" s="6">
        <v>943</v>
      </c>
      <c r="B993" s="6">
        <f t="shared" si="88"/>
        <v>31.002739726027396</v>
      </c>
      <c r="C993" s="3">
        <f>IF($E$2="Male",VLOOKUP(ROUNDDOWN(B993,0),'Boys WHO lb'!A:M,$I$6,FALSE),IF($E$2="Female",VLOOKUP(ROUNDDOWN(B993,0),'Girls WHO lb'!A:M,$I$6,FALSE),0))</f>
        <v>28.439631821864999</v>
      </c>
      <c r="D993" s="3">
        <f>IF($E$2="Male",VLOOKUP(ROUNDUP(B993,0),'Boys WHO lb'!A:M,$I$6,FALSE),IF($E$2="Female",VLOOKUP(ROUNDUP(B993,0),'Girls WHO lb'!A:M,$I$6,FALSE),0))</f>
        <v>28.880556346235</v>
      </c>
      <c r="E993" s="3">
        <f t="shared" si="89"/>
        <v>28.440839834260533</v>
      </c>
      <c r="F993" s="3">
        <f t="shared" si="90"/>
        <v>7</v>
      </c>
      <c r="G993" s="2">
        <f t="shared" si="91"/>
        <v>5</v>
      </c>
      <c r="H993" s="3">
        <f t="shared" si="92"/>
        <v>4</v>
      </c>
    </row>
    <row r="994" spans="1:8" x14ac:dyDescent="0.2">
      <c r="A994" s="6">
        <v>944</v>
      </c>
      <c r="B994" s="6">
        <f t="shared" si="88"/>
        <v>31.035616438356165</v>
      </c>
      <c r="C994" s="3">
        <f>IF($E$2="Male",VLOOKUP(ROUNDDOWN(B994,0),'Boys WHO lb'!A:M,$I$6,FALSE),IF($E$2="Female",VLOOKUP(ROUNDDOWN(B994,0),'Girls WHO lb'!A:M,$I$6,FALSE),0))</f>
        <v>28.439631821864999</v>
      </c>
      <c r="D994" s="3">
        <f>IF($E$2="Male",VLOOKUP(ROUNDUP(B994,0),'Boys WHO lb'!A:M,$I$6,FALSE),IF($E$2="Female",VLOOKUP(ROUNDUP(B994,0),'Girls WHO lb'!A:M,$I$6,FALSE),0))</f>
        <v>28.880556346235</v>
      </c>
      <c r="E994" s="3">
        <f t="shared" si="89"/>
        <v>28.455335983006943</v>
      </c>
      <c r="F994" s="3">
        <f t="shared" si="90"/>
        <v>7</v>
      </c>
      <c r="G994" s="2">
        <f t="shared" si="91"/>
        <v>5</v>
      </c>
      <c r="H994" s="3">
        <f t="shared" si="92"/>
        <v>4</v>
      </c>
    </row>
    <row r="995" spans="1:8" x14ac:dyDescent="0.2">
      <c r="A995" s="6">
        <v>945</v>
      </c>
      <c r="B995" s="6">
        <f t="shared" si="88"/>
        <v>31.06849315068493</v>
      </c>
      <c r="C995" s="3">
        <f>IF($E$2="Male",VLOOKUP(ROUNDDOWN(B995,0),'Boys WHO lb'!A:M,$I$6,FALSE),IF($E$2="Female",VLOOKUP(ROUNDDOWN(B995,0),'Girls WHO lb'!A:M,$I$6,FALSE),0))</f>
        <v>28.439631821864999</v>
      </c>
      <c r="D995" s="3">
        <f>IF($E$2="Male",VLOOKUP(ROUNDUP(B995,0),'Boys WHO lb'!A:M,$I$6,FALSE),IF($E$2="Female",VLOOKUP(ROUNDUP(B995,0),'Girls WHO lb'!A:M,$I$6,FALSE),0))</f>
        <v>28.880556346235</v>
      </c>
      <c r="E995" s="3">
        <f t="shared" si="89"/>
        <v>28.469832131753353</v>
      </c>
      <c r="F995" s="3">
        <f t="shared" si="90"/>
        <v>7</v>
      </c>
      <c r="G995" s="2">
        <f t="shared" si="91"/>
        <v>5</v>
      </c>
      <c r="H995" s="3">
        <f t="shared" si="92"/>
        <v>4</v>
      </c>
    </row>
    <row r="996" spans="1:8" x14ac:dyDescent="0.2">
      <c r="A996" s="6">
        <v>946</v>
      </c>
      <c r="B996" s="6">
        <f t="shared" si="88"/>
        <v>31.101369863013698</v>
      </c>
      <c r="C996" s="3">
        <f>IF($E$2="Male",VLOOKUP(ROUNDDOWN(B996,0),'Boys WHO lb'!A:M,$I$6,FALSE),IF($E$2="Female",VLOOKUP(ROUNDDOWN(B996,0),'Girls WHO lb'!A:M,$I$6,FALSE),0))</f>
        <v>28.439631821864999</v>
      </c>
      <c r="D996" s="3">
        <f>IF($E$2="Male",VLOOKUP(ROUNDUP(B996,0),'Boys WHO lb'!A:M,$I$6,FALSE),IF($E$2="Female",VLOOKUP(ROUNDUP(B996,0),'Girls WHO lb'!A:M,$I$6,FALSE),0))</f>
        <v>28.880556346235</v>
      </c>
      <c r="E996" s="3">
        <f t="shared" si="89"/>
        <v>28.484328280499767</v>
      </c>
      <c r="F996" s="3">
        <f t="shared" si="90"/>
        <v>7</v>
      </c>
      <c r="G996" s="2">
        <f t="shared" si="91"/>
        <v>5</v>
      </c>
      <c r="H996" s="3">
        <f t="shared" si="92"/>
        <v>4</v>
      </c>
    </row>
    <row r="997" spans="1:8" x14ac:dyDescent="0.2">
      <c r="A997" s="6">
        <v>947</v>
      </c>
      <c r="B997" s="6">
        <f t="shared" si="88"/>
        <v>31.134246575342466</v>
      </c>
      <c r="C997" s="3">
        <f>IF($E$2="Male",VLOOKUP(ROUNDDOWN(B997,0),'Boys WHO lb'!A:M,$I$6,FALSE),IF($E$2="Female",VLOOKUP(ROUNDDOWN(B997,0),'Girls WHO lb'!A:M,$I$6,FALSE),0))</f>
        <v>28.439631821864999</v>
      </c>
      <c r="D997" s="3">
        <f>IF($E$2="Male",VLOOKUP(ROUNDUP(B997,0),'Boys WHO lb'!A:M,$I$6,FALSE),IF($E$2="Female",VLOOKUP(ROUNDUP(B997,0),'Girls WHO lb'!A:M,$I$6,FALSE),0))</f>
        <v>28.880556346235</v>
      </c>
      <c r="E997" s="3">
        <f t="shared" si="89"/>
        <v>28.498824429246177</v>
      </c>
      <c r="F997" s="3">
        <f t="shared" si="90"/>
        <v>7</v>
      </c>
      <c r="G997" s="2">
        <f t="shared" si="91"/>
        <v>5</v>
      </c>
      <c r="H997" s="3">
        <f t="shared" si="92"/>
        <v>4</v>
      </c>
    </row>
    <row r="998" spans="1:8" x14ac:dyDescent="0.2">
      <c r="A998" s="6">
        <v>948</v>
      </c>
      <c r="B998" s="6">
        <f t="shared" si="88"/>
        <v>31.167123287671231</v>
      </c>
      <c r="C998" s="3">
        <f>IF($E$2="Male",VLOOKUP(ROUNDDOWN(B998,0),'Boys WHO lb'!A:M,$I$6,FALSE),IF($E$2="Female",VLOOKUP(ROUNDDOWN(B998,0),'Girls WHO lb'!A:M,$I$6,FALSE),0))</f>
        <v>28.439631821864999</v>
      </c>
      <c r="D998" s="3">
        <f>IF($E$2="Male",VLOOKUP(ROUNDUP(B998,0),'Boys WHO lb'!A:M,$I$6,FALSE),IF($E$2="Female",VLOOKUP(ROUNDUP(B998,0),'Girls WHO lb'!A:M,$I$6,FALSE),0))</f>
        <v>28.880556346235</v>
      </c>
      <c r="E998" s="3">
        <f t="shared" si="89"/>
        <v>28.513320577992587</v>
      </c>
      <c r="F998" s="3">
        <f t="shared" si="90"/>
        <v>7</v>
      </c>
      <c r="G998" s="2">
        <f t="shared" si="91"/>
        <v>5</v>
      </c>
      <c r="H998" s="3">
        <f t="shared" si="92"/>
        <v>4</v>
      </c>
    </row>
    <row r="999" spans="1:8" x14ac:dyDescent="0.2">
      <c r="A999" s="6">
        <v>949</v>
      </c>
      <c r="B999" s="6">
        <f t="shared" si="88"/>
        <v>31.2</v>
      </c>
      <c r="C999" s="3">
        <f>IF($E$2="Male",VLOOKUP(ROUNDDOWN(B999,0),'Boys WHO lb'!A:M,$I$6,FALSE),IF($E$2="Female",VLOOKUP(ROUNDDOWN(B999,0),'Girls WHO lb'!A:M,$I$6,FALSE),0))</f>
        <v>28.439631821864999</v>
      </c>
      <c r="D999" s="3">
        <f>IF($E$2="Male",VLOOKUP(ROUNDUP(B999,0),'Boys WHO lb'!A:M,$I$6,FALSE),IF($E$2="Female",VLOOKUP(ROUNDUP(B999,0),'Girls WHO lb'!A:M,$I$6,FALSE),0))</f>
        <v>28.880556346235</v>
      </c>
      <c r="E999" s="3">
        <f t="shared" si="89"/>
        <v>28.527816726739001</v>
      </c>
      <c r="F999" s="3">
        <f t="shared" si="90"/>
        <v>7</v>
      </c>
      <c r="G999" s="2">
        <f t="shared" si="91"/>
        <v>5</v>
      </c>
      <c r="H999" s="3">
        <f t="shared" si="92"/>
        <v>4</v>
      </c>
    </row>
    <row r="1000" spans="1:8" x14ac:dyDescent="0.2">
      <c r="A1000" s="6">
        <v>950</v>
      </c>
      <c r="B1000" s="6">
        <f t="shared" si="88"/>
        <v>31.232876712328768</v>
      </c>
      <c r="C1000" s="3">
        <f>IF($E$2="Male",VLOOKUP(ROUNDDOWN(B1000,0),'Boys WHO lb'!A:M,$I$6,FALSE),IF($E$2="Female",VLOOKUP(ROUNDDOWN(B1000,0),'Girls WHO lb'!A:M,$I$6,FALSE),0))</f>
        <v>28.439631821864999</v>
      </c>
      <c r="D1000" s="3">
        <f>IF($E$2="Male",VLOOKUP(ROUNDUP(B1000,0),'Boys WHO lb'!A:M,$I$6,FALSE),IF($E$2="Female",VLOOKUP(ROUNDUP(B1000,0),'Girls WHO lb'!A:M,$I$6,FALSE),0))</f>
        <v>28.880556346235</v>
      </c>
      <c r="E1000" s="3">
        <f t="shared" si="89"/>
        <v>28.542312875485411</v>
      </c>
      <c r="F1000" s="3">
        <f t="shared" si="90"/>
        <v>7</v>
      </c>
      <c r="G1000" s="2">
        <f t="shared" si="91"/>
        <v>5</v>
      </c>
      <c r="H1000" s="3">
        <f t="shared" si="92"/>
        <v>4</v>
      </c>
    </row>
    <row r="1001" spans="1:8" x14ac:dyDescent="0.2">
      <c r="A1001" s="6">
        <v>951</v>
      </c>
      <c r="B1001" s="6">
        <f t="shared" si="88"/>
        <v>31.265753424657532</v>
      </c>
      <c r="C1001" s="3">
        <f>IF($E$2="Male",VLOOKUP(ROUNDDOWN(B1001,0),'Boys WHO lb'!A:M,$I$6,FALSE),IF($E$2="Female",VLOOKUP(ROUNDDOWN(B1001,0),'Girls WHO lb'!A:M,$I$6,FALSE),0))</f>
        <v>28.439631821864999</v>
      </c>
      <c r="D1001" s="3">
        <f>IF($E$2="Male",VLOOKUP(ROUNDUP(B1001,0),'Boys WHO lb'!A:M,$I$6,FALSE),IF($E$2="Female",VLOOKUP(ROUNDUP(B1001,0),'Girls WHO lb'!A:M,$I$6,FALSE),0))</f>
        <v>28.880556346235</v>
      </c>
      <c r="E1001" s="3">
        <f t="shared" si="89"/>
        <v>28.556809024231821</v>
      </c>
      <c r="F1001" s="3">
        <f t="shared" si="90"/>
        <v>7</v>
      </c>
      <c r="G1001" s="2">
        <f t="shared" si="91"/>
        <v>5</v>
      </c>
      <c r="H1001" s="3">
        <f t="shared" si="92"/>
        <v>4</v>
      </c>
    </row>
    <row r="1002" spans="1:8" x14ac:dyDescent="0.2">
      <c r="A1002" s="6">
        <v>952</v>
      </c>
      <c r="B1002" s="6">
        <f t="shared" si="88"/>
        <v>31.298630136986301</v>
      </c>
      <c r="C1002" s="3">
        <f>IF($E$2="Male",VLOOKUP(ROUNDDOWN(B1002,0),'Boys WHO lb'!A:M,$I$6,FALSE),IF($E$2="Female",VLOOKUP(ROUNDDOWN(B1002,0),'Girls WHO lb'!A:M,$I$6,FALSE),0))</f>
        <v>28.439631821864999</v>
      </c>
      <c r="D1002" s="3">
        <f>IF($E$2="Male",VLOOKUP(ROUNDUP(B1002,0),'Boys WHO lb'!A:M,$I$6,FALSE),IF($E$2="Female",VLOOKUP(ROUNDUP(B1002,0),'Girls WHO lb'!A:M,$I$6,FALSE),0))</f>
        <v>28.880556346235</v>
      </c>
      <c r="E1002" s="3">
        <f t="shared" si="89"/>
        <v>28.571305172978231</v>
      </c>
      <c r="F1002" s="3">
        <f t="shared" si="90"/>
        <v>7</v>
      </c>
      <c r="G1002" s="2">
        <f t="shared" si="91"/>
        <v>5</v>
      </c>
      <c r="H1002" s="3">
        <f t="shared" si="92"/>
        <v>4</v>
      </c>
    </row>
    <row r="1003" spans="1:8" x14ac:dyDescent="0.2">
      <c r="A1003" s="6">
        <v>953</v>
      </c>
      <c r="B1003" s="6">
        <f t="shared" si="88"/>
        <v>31.331506849315069</v>
      </c>
      <c r="C1003" s="3">
        <f>IF($E$2="Male",VLOOKUP(ROUNDDOWN(B1003,0),'Boys WHO lb'!A:M,$I$6,FALSE),IF($E$2="Female",VLOOKUP(ROUNDDOWN(B1003,0),'Girls WHO lb'!A:M,$I$6,FALSE),0))</f>
        <v>28.439631821864999</v>
      </c>
      <c r="D1003" s="3">
        <f>IF($E$2="Male",VLOOKUP(ROUNDUP(B1003,0),'Boys WHO lb'!A:M,$I$6,FALSE),IF($E$2="Female",VLOOKUP(ROUNDUP(B1003,0),'Girls WHO lb'!A:M,$I$6,FALSE),0))</f>
        <v>28.880556346235</v>
      </c>
      <c r="E1003" s="3">
        <f t="shared" si="89"/>
        <v>28.585801321724645</v>
      </c>
      <c r="F1003" s="3">
        <f t="shared" si="90"/>
        <v>7</v>
      </c>
      <c r="G1003" s="2">
        <f t="shared" si="91"/>
        <v>5</v>
      </c>
      <c r="H1003" s="3">
        <f t="shared" si="92"/>
        <v>4</v>
      </c>
    </row>
    <row r="1004" spans="1:8" x14ac:dyDescent="0.2">
      <c r="A1004" s="6">
        <v>954</v>
      </c>
      <c r="B1004" s="6">
        <f t="shared" si="88"/>
        <v>31.364383561643834</v>
      </c>
      <c r="C1004" s="3">
        <f>IF($E$2="Male",VLOOKUP(ROUNDDOWN(B1004,0),'Boys WHO lb'!A:M,$I$6,FALSE),IF($E$2="Female",VLOOKUP(ROUNDDOWN(B1004,0),'Girls WHO lb'!A:M,$I$6,FALSE),0))</f>
        <v>28.439631821864999</v>
      </c>
      <c r="D1004" s="3">
        <f>IF($E$2="Male",VLOOKUP(ROUNDUP(B1004,0),'Boys WHO lb'!A:M,$I$6,FALSE),IF($E$2="Female",VLOOKUP(ROUNDUP(B1004,0),'Girls WHO lb'!A:M,$I$6,FALSE),0))</f>
        <v>28.880556346235</v>
      </c>
      <c r="E1004" s="3">
        <f t="shared" si="89"/>
        <v>28.600297470471055</v>
      </c>
      <c r="F1004" s="3">
        <f t="shared" si="90"/>
        <v>7</v>
      </c>
      <c r="G1004" s="2">
        <f t="shared" si="91"/>
        <v>5</v>
      </c>
      <c r="H1004" s="3">
        <f t="shared" si="92"/>
        <v>4</v>
      </c>
    </row>
    <row r="1005" spans="1:8" x14ac:dyDescent="0.2">
      <c r="A1005" s="6">
        <v>955</v>
      </c>
      <c r="B1005" s="6">
        <f t="shared" si="88"/>
        <v>31.397260273972602</v>
      </c>
      <c r="C1005" s="3">
        <f>IF($E$2="Male",VLOOKUP(ROUNDDOWN(B1005,0),'Boys WHO lb'!A:M,$I$6,FALSE),IF($E$2="Female",VLOOKUP(ROUNDDOWN(B1005,0),'Girls WHO lb'!A:M,$I$6,FALSE),0))</f>
        <v>28.439631821864999</v>
      </c>
      <c r="D1005" s="3">
        <f>IF($E$2="Male",VLOOKUP(ROUNDUP(B1005,0),'Boys WHO lb'!A:M,$I$6,FALSE),IF($E$2="Female",VLOOKUP(ROUNDUP(B1005,0),'Girls WHO lb'!A:M,$I$6,FALSE),0))</f>
        <v>28.880556346235</v>
      </c>
      <c r="E1005" s="3">
        <f t="shared" si="89"/>
        <v>28.614793619217465</v>
      </c>
      <c r="F1005" s="3">
        <f t="shared" si="90"/>
        <v>7</v>
      </c>
      <c r="G1005" s="2">
        <f t="shared" si="91"/>
        <v>5</v>
      </c>
      <c r="H1005" s="3">
        <f t="shared" si="92"/>
        <v>4</v>
      </c>
    </row>
    <row r="1006" spans="1:8" x14ac:dyDescent="0.2">
      <c r="A1006" s="6">
        <v>956</v>
      </c>
      <c r="B1006" s="6">
        <f t="shared" si="88"/>
        <v>31.430136986301367</v>
      </c>
      <c r="C1006" s="3">
        <f>IF($E$2="Male",VLOOKUP(ROUNDDOWN(B1006,0),'Boys WHO lb'!A:M,$I$6,FALSE),IF($E$2="Female",VLOOKUP(ROUNDDOWN(B1006,0),'Girls WHO lb'!A:M,$I$6,FALSE),0))</f>
        <v>28.439631821864999</v>
      </c>
      <c r="D1006" s="3">
        <f>IF($E$2="Male",VLOOKUP(ROUNDUP(B1006,0),'Boys WHO lb'!A:M,$I$6,FALSE),IF($E$2="Female",VLOOKUP(ROUNDUP(B1006,0),'Girls WHO lb'!A:M,$I$6,FALSE),0))</f>
        <v>28.880556346235</v>
      </c>
      <c r="E1006" s="3">
        <f t="shared" si="89"/>
        <v>28.629289767963876</v>
      </c>
      <c r="F1006" s="3">
        <f t="shared" si="90"/>
        <v>7</v>
      </c>
      <c r="G1006" s="2">
        <f t="shared" si="91"/>
        <v>5</v>
      </c>
      <c r="H1006" s="3">
        <f t="shared" si="92"/>
        <v>4</v>
      </c>
    </row>
    <row r="1007" spans="1:8" x14ac:dyDescent="0.2">
      <c r="A1007" s="6">
        <v>957</v>
      </c>
      <c r="B1007" s="6">
        <f t="shared" si="88"/>
        <v>31.463013698630135</v>
      </c>
      <c r="C1007" s="3">
        <f>IF($E$2="Male",VLOOKUP(ROUNDDOWN(B1007,0),'Boys WHO lb'!A:M,$I$6,FALSE),IF($E$2="Female",VLOOKUP(ROUNDDOWN(B1007,0),'Girls WHO lb'!A:M,$I$6,FALSE),0))</f>
        <v>28.439631821864999</v>
      </c>
      <c r="D1007" s="3">
        <f>IF($E$2="Male",VLOOKUP(ROUNDUP(B1007,0),'Boys WHO lb'!A:M,$I$6,FALSE),IF($E$2="Female",VLOOKUP(ROUNDUP(B1007,0),'Girls WHO lb'!A:M,$I$6,FALSE),0))</f>
        <v>28.880556346235</v>
      </c>
      <c r="E1007" s="3">
        <f t="shared" si="89"/>
        <v>28.643785916710286</v>
      </c>
      <c r="F1007" s="3">
        <f t="shared" si="90"/>
        <v>7</v>
      </c>
      <c r="G1007" s="2">
        <f t="shared" si="91"/>
        <v>5</v>
      </c>
      <c r="H1007" s="3">
        <f t="shared" si="92"/>
        <v>4</v>
      </c>
    </row>
    <row r="1008" spans="1:8" x14ac:dyDescent="0.2">
      <c r="A1008" s="6">
        <v>958</v>
      </c>
      <c r="B1008" s="6">
        <f t="shared" si="88"/>
        <v>31.495890410958904</v>
      </c>
      <c r="C1008" s="3">
        <f>IF($E$2="Male",VLOOKUP(ROUNDDOWN(B1008,0),'Boys WHO lb'!A:M,$I$6,FALSE),IF($E$2="Female",VLOOKUP(ROUNDDOWN(B1008,0),'Girls WHO lb'!A:M,$I$6,FALSE),0))</f>
        <v>28.439631821864999</v>
      </c>
      <c r="D1008" s="3">
        <f>IF($E$2="Male",VLOOKUP(ROUNDUP(B1008,0),'Boys WHO lb'!A:M,$I$6,FALSE),IF($E$2="Female",VLOOKUP(ROUNDUP(B1008,0),'Girls WHO lb'!A:M,$I$6,FALSE),0))</f>
        <v>28.880556346235</v>
      </c>
      <c r="E1008" s="3">
        <f t="shared" si="89"/>
        <v>28.658282065456699</v>
      </c>
      <c r="F1008" s="3">
        <f t="shared" si="90"/>
        <v>7</v>
      </c>
      <c r="G1008" s="2">
        <f t="shared" si="91"/>
        <v>5</v>
      </c>
      <c r="H1008" s="3">
        <f t="shared" si="92"/>
        <v>4</v>
      </c>
    </row>
    <row r="1009" spans="1:8" x14ac:dyDescent="0.2">
      <c r="A1009" s="6">
        <v>959</v>
      </c>
      <c r="B1009" s="6">
        <f t="shared" si="88"/>
        <v>31.528767123287668</v>
      </c>
      <c r="C1009" s="3">
        <f>IF($E$2="Male",VLOOKUP(ROUNDDOWN(B1009,0),'Boys WHO lb'!A:M,$I$6,FALSE),IF($E$2="Female",VLOOKUP(ROUNDDOWN(B1009,0),'Girls WHO lb'!A:M,$I$6,FALSE),0))</f>
        <v>28.439631821864999</v>
      </c>
      <c r="D1009" s="3">
        <f>IF($E$2="Male",VLOOKUP(ROUNDUP(B1009,0),'Boys WHO lb'!A:M,$I$6,FALSE),IF($E$2="Female",VLOOKUP(ROUNDUP(B1009,0),'Girls WHO lb'!A:M,$I$6,FALSE),0))</f>
        <v>28.880556346235</v>
      </c>
      <c r="E1009" s="3">
        <f t="shared" si="89"/>
        <v>28.67277821420311</v>
      </c>
      <c r="F1009" s="3">
        <f t="shared" si="90"/>
        <v>7</v>
      </c>
      <c r="G1009" s="2">
        <f t="shared" si="91"/>
        <v>5</v>
      </c>
      <c r="H1009" s="3">
        <f t="shared" si="92"/>
        <v>4</v>
      </c>
    </row>
    <row r="1010" spans="1:8" x14ac:dyDescent="0.2">
      <c r="A1010" s="6">
        <v>960</v>
      </c>
      <c r="B1010" s="6">
        <f t="shared" ref="B1010:B1073" si="93">A1010/$I$3</f>
        <v>31.561643835616437</v>
      </c>
      <c r="C1010" s="3">
        <f>IF($E$2="Male",VLOOKUP(ROUNDDOWN(B1010,0),'Boys WHO lb'!A:M,$I$6,FALSE),IF($E$2="Female",VLOOKUP(ROUNDDOWN(B1010,0),'Girls WHO lb'!A:M,$I$6,FALSE),0))</f>
        <v>28.439631821864999</v>
      </c>
      <c r="D1010" s="3">
        <f>IF($E$2="Male",VLOOKUP(ROUNDUP(B1010,0),'Boys WHO lb'!A:M,$I$6,FALSE),IF($E$2="Female",VLOOKUP(ROUNDUP(B1010,0),'Girls WHO lb'!A:M,$I$6,FALSE),0))</f>
        <v>28.880556346235</v>
      </c>
      <c r="E1010" s="3">
        <f t="shared" ref="E1010:E1073" si="94">C1010+(MOD(B1010,1)*(D1010-C1010))</f>
        <v>28.68727436294952</v>
      </c>
      <c r="F1010" s="3">
        <f t="shared" ref="F1010:F1073" si="95">IF(B1010&lt;=1,12,IF(B1010&lt;=3,10,IF(B1010&lt;=12,8,IF(B1010&lt;=36,7))))</f>
        <v>7</v>
      </c>
      <c r="G1010" s="2">
        <f t="shared" si="91"/>
        <v>5</v>
      </c>
      <c r="H1010" s="3">
        <f t="shared" si="92"/>
        <v>4</v>
      </c>
    </row>
    <row r="1011" spans="1:8" x14ac:dyDescent="0.2">
      <c r="A1011" s="6">
        <v>961</v>
      </c>
      <c r="B1011" s="6">
        <f t="shared" si="93"/>
        <v>31.594520547945205</v>
      </c>
      <c r="C1011" s="3">
        <f>IF($E$2="Male",VLOOKUP(ROUNDDOWN(B1011,0),'Boys WHO lb'!A:M,$I$6,FALSE),IF($E$2="Female",VLOOKUP(ROUNDDOWN(B1011,0),'Girls WHO lb'!A:M,$I$6,FALSE),0))</f>
        <v>28.439631821864999</v>
      </c>
      <c r="D1011" s="3">
        <f>IF($E$2="Male",VLOOKUP(ROUNDUP(B1011,0),'Boys WHO lb'!A:M,$I$6,FALSE),IF($E$2="Female",VLOOKUP(ROUNDUP(B1011,0),'Girls WHO lb'!A:M,$I$6,FALSE),0))</f>
        <v>28.880556346235</v>
      </c>
      <c r="E1011" s="3">
        <f t="shared" si="94"/>
        <v>28.70177051169593</v>
      </c>
      <c r="F1011" s="3">
        <f t="shared" si="95"/>
        <v>7</v>
      </c>
      <c r="G1011" s="2">
        <f t="shared" ref="G1011:G1074" si="96">IF(E1011&lt;=8,0,IF(E1011&lt;=12,1,IF(E1011&lt;=16,2,IF(E1011&lt;=22,3,IF(E1011&lt;=27,4,IF(E1011&lt;=35,5,IF(E1011&lt;=50,6,"")))))))</f>
        <v>5</v>
      </c>
      <c r="H1011" s="3">
        <f t="shared" ref="H1011:H1074" si="97">IF(E1011&lt;=10,0,IF(E1011&lt;=15,1,IF(E1011&lt;=18,2,IF(E1011&lt;=28,3,IF(E1011&lt;=37,4,IF(E1011&lt;=50,6,""))))))</f>
        <v>4</v>
      </c>
    </row>
    <row r="1012" spans="1:8" x14ac:dyDescent="0.2">
      <c r="A1012" s="6">
        <v>962</v>
      </c>
      <c r="B1012" s="6">
        <f t="shared" si="93"/>
        <v>31.62739726027397</v>
      </c>
      <c r="C1012" s="3">
        <f>IF($E$2="Male",VLOOKUP(ROUNDDOWN(B1012,0),'Boys WHO lb'!A:M,$I$6,FALSE),IF($E$2="Female",VLOOKUP(ROUNDDOWN(B1012,0),'Girls WHO lb'!A:M,$I$6,FALSE),0))</f>
        <v>28.439631821864999</v>
      </c>
      <c r="D1012" s="3">
        <f>IF($E$2="Male",VLOOKUP(ROUNDUP(B1012,0),'Boys WHO lb'!A:M,$I$6,FALSE),IF($E$2="Female",VLOOKUP(ROUNDUP(B1012,0),'Girls WHO lb'!A:M,$I$6,FALSE),0))</f>
        <v>28.880556346235</v>
      </c>
      <c r="E1012" s="3">
        <f t="shared" si="94"/>
        <v>28.71626666044234</v>
      </c>
      <c r="F1012" s="3">
        <f t="shared" si="95"/>
        <v>7</v>
      </c>
      <c r="G1012" s="2">
        <f t="shared" si="96"/>
        <v>5</v>
      </c>
      <c r="H1012" s="3">
        <f t="shared" si="97"/>
        <v>4</v>
      </c>
    </row>
    <row r="1013" spans="1:8" x14ac:dyDescent="0.2">
      <c r="A1013" s="6">
        <v>963</v>
      </c>
      <c r="B1013" s="6">
        <f t="shared" si="93"/>
        <v>31.660273972602738</v>
      </c>
      <c r="C1013" s="3">
        <f>IF($E$2="Male",VLOOKUP(ROUNDDOWN(B1013,0),'Boys WHO lb'!A:M,$I$6,FALSE),IF($E$2="Female",VLOOKUP(ROUNDDOWN(B1013,0),'Girls WHO lb'!A:M,$I$6,FALSE),0))</f>
        <v>28.439631821864999</v>
      </c>
      <c r="D1013" s="3">
        <f>IF($E$2="Male",VLOOKUP(ROUNDUP(B1013,0),'Boys WHO lb'!A:M,$I$6,FALSE),IF($E$2="Female",VLOOKUP(ROUNDUP(B1013,0),'Girls WHO lb'!A:M,$I$6,FALSE),0))</f>
        <v>28.880556346235</v>
      </c>
      <c r="E1013" s="3">
        <f t="shared" si="94"/>
        <v>28.730762809188754</v>
      </c>
      <c r="F1013" s="3">
        <f t="shared" si="95"/>
        <v>7</v>
      </c>
      <c r="G1013" s="2">
        <f t="shared" si="96"/>
        <v>5</v>
      </c>
      <c r="H1013" s="3">
        <f t="shared" si="97"/>
        <v>4</v>
      </c>
    </row>
    <row r="1014" spans="1:8" x14ac:dyDescent="0.2">
      <c r="A1014" s="6">
        <v>964</v>
      </c>
      <c r="B1014" s="6">
        <f t="shared" si="93"/>
        <v>31.693150684931506</v>
      </c>
      <c r="C1014" s="3">
        <f>IF($E$2="Male",VLOOKUP(ROUNDDOWN(B1014,0),'Boys WHO lb'!A:M,$I$6,FALSE),IF($E$2="Female",VLOOKUP(ROUNDDOWN(B1014,0),'Girls WHO lb'!A:M,$I$6,FALSE),0))</f>
        <v>28.439631821864999</v>
      </c>
      <c r="D1014" s="3">
        <f>IF($E$2="Male",VLOOKUP(ROUNDUP(B1014,0),'Boys WHO lb'!A:M,$I$6,FALSE),IF($E$2="Female",VLOOKUP(ROUNDUP(B1014,0),'Girls WHO lb'!A:M,$I$6,FALSE),0))</f>
        <v>28.880556346235</v>
      </c>
      <c r="E1014" s="3">
        <f t="shared" si="94"/>
        <v>28.745258957935164</v>
      </c>
      <c r="F1014" s="3">
        <f t="shared" si="95"/>
        <v>7</v>
      </c>
      <c r="G1014" s="2">
        <f t="shared" si="96"/>
        <v>5</v>
      </c>
      <c r="H1014" s="3">
        <f t="shared" si="97"/>
        <v>4</v>
      </c>
    </row>
    <row r="1015" spans="1:8" x14ac:dyDescent="0.2">
      <c r="A1015" s="6">
        <v>965</v>
      </c>
      <c r="B1015" s="6">
        <f t="shared" si="93"/>
        <v>31.726027397260271</v>
      </c>
      <c r="C1015" s="3">
        <f>IF($E$2="Male",VLOOKUP(ROUNDDOWN(B1015,0),'Boys WHO lb'!A:M,$I$6,FALSE),IF($E$2="Female",VLOOKUP(ROUNDDOWN(B1015,0),'Girls WHO lb'!A:M,$I$6,FALSE),0))</f>
        <v>28.439631821864999</v>
      </c>
      <c r="D1015" s="3">
        <f>IF($E$2="Male",VLOOKUP(ROUNDUP(B1015,0),'Boys WHO lb'!A:M,$I$6,FALSE),IF($E$2="Female",VLOOKUP(ROUNDUP(B1015,0),'Girls WHO lb'!A:M,$I$6,FALSE),0))</f>
        <v>28.880556346235</v>
      </c>
      <c r="E1015" s="3">
        <f t="shared" si="94"/>
        <v>28.759755106681574</v>
      </c>
      <c r="F1015" s="3">
        <f t="shared" si="95"/>
        <v>7</v>
      </c>
      <c r="G1015" s="2">
        <f t="shared" si="96"/>
        <v>5</v>
      </c>
      <c r="H1015" s="3">
        <f t="shared" si="97"/>
        <v>4</v>
      </c>
    </row>
    <row r="1016" spans="1:8" x14ac:dyDescent="0.2">
      <c r="A1016" s="6">
        <v>966</v>
      </c>
      <c r="B1016" s="6">
        <f t="shared" si="93"/>
        <v>31.758904109589039</v>
      </c>
      <c r="C1016" s="3">
        <f>IF($E$2="Male",VLOOKUP(ROUNDDOWN(B1016,0),'Boys WHO lb'!A:M,$I$6,FALSE),IF($E$2="Female",VLOOKUP(ROUNDDOWN(B1016,0),'Girls WHO lb'!A:M,$I$6,FALSE),0))</f>
        <v>28.439631821864999</v>
      </c>
      <c r="D1016" s="3">
        <f>IF($E$2="Male",VLOOKUP(ROUNDUP(B1016,0),'Boys WHO lb'!A:M,$I$6,FALSE),IF($E$2="Female",VLOOKUP(ROUNDUP(B1016,0),'Girls WHO lb'!A:M,$I$6,FALSE),0))</f>
        <v>28.880556346235</v>
      </c>
      <c r="E1016" s="3">
        <f t="shared" si="94"/>
        <v>28.774251255427984</v>
      </c>
      <c r="F1016" s="3">
        <f t="shared" si="95"/>
        <v>7</v>
      </c>
      <c r="G1016" s="2">
        <f t="shared" si="96"/>
        <v>5</v>
      </c>
      <c r="H1016" s="3">
        <f t="shared" si="97"/>
        <v>4</v>
      </c>
    </row>
    <row r="1017" spans="1:8" x14ac:dyDescent="0.2">
      <c r="A1017" s="6">
        <v>967</v>
      </c>
      <c r="B1017" s="6">
        <f t="shared" si="93"/>
        <v>31.791780821917808</v>
      </c>
      <c r="C1017" s="3">
        <f>IF($E$2="Male",VLOOKUP(ROUNDDOWN(B1017,0),'Boys WHO lb'!A:M,$I$6,FALSE),IF($E$2="Female",VLOOKUP(ROUNDDOWN(B1017,0),'Girls WHO lb'!A:M,$I$6,FALSE),0))</f>
        <v>28.439631821864999</v>
      </c>
      <c r="D1017" s="3">
        <f>IF($E$2="Male",VLOOKUP(ROUNDUP(B1017,0),'Boys WHO lb'!A:M,$I$6,FALSE),IF($E$2="Female",VLOOKUP(ROUNDUP(B1017,0),'Girls WHO lb'!A:M,$I$6,FALSE),0))</f>
        <v>28.880556346235</v>
      </c>
      <c r="E1017" s="3">
        <f t="shared" si="94"/>
        <v>28.788747404174398</v>
      </c>
      <c r="F1017" s="3">
        <f t="shared" si="95"/>
        <v>7</v>
      </c>
      <c r="G1017" s="2">
        <f t="shared" si="96"/>
        <v>5</v>
      </c>
      <c r="H1017" s="3">
        <f t="shared" si="97"/>
        <v>4</v>
      </c>
    </row>
    <row r="1018" spans="1:8" x14ac:dyDescent="0.2">
      <c r="A1018" s="6">
        <v>968</v>
      </c>
      <c r="B1018" s="6">
        <f t="shared" si="93"/>
        <v>31.824657534246573</v>
      </c>
      <c r="C1018" s="3">
        <f>IF($E$2="Male",VLOOKUP(ROUNDDOWN(B1018,0),'Boys WHO lb'!A:M,$I$6,FALSE),IF($E$2="Female",VLOOKUP(ROUNDDOWN(B1018,0),'Girls WHO lb'!A:M,$I$6,FALSE),0))</f>
        <v>28.439631821864999</v>
      </c>
      <c r="D1018" s="3">
        <f>IF($E$2="Male",VLOOKUP(ROUNDUP(B1018,0),'Boys WHO lb'!A:M,$I$6,FALSE),IF($E$2="Female",VLOOKUP(ROUNDUP(B1018,0),'Girls WHO lb'!A:M,$I$6,FALSE),0))</f>
        <v>28.880556346235</v>
      </c>
      <c r="E1018" s="3">
        <f t="shared" si="94"/>
        <v>28.803243552920808</v>
      </c>
      <c r="F1018" s="3">
        <f t="shared" si="95"/>
        <v>7</v>
      </c>
      <c r="G1018" s="2">
        <f t="shared" si="96"/>
        <v>5</v>
      </c>
      <c r="H1018" s="3">
        <f t="shared" si="97"/>
        <v>4</v>
      </c>
    </row>
    <row r="1019" spans="1:8" x14ac:dyDescent="0.2">
      <c r="A1019" s="6">
        <v>969</v>
      </c>
      <c r="B1019" s="6">
        <f t="shared" si="93"/>
        <v>31.857534246575341</v>
      </c>
      <c r="C1019" s="3">
        <f>IF($E$2="Male",VLOOKUP(ROUNDDOWN(B1019,0),'Boys WHO lb'!A:M,$I$6,FALSE),IF($E$2="Female",VLOOKUP(ROUNDDOWN(B1019,0),'Girls WHO lb'!A:M,$I$6,FALSE),0))</f>
        <v>28.439631821864999</v>
      </c>
      <c r="D1019" s="3">
        <f>IF($E$2="Male",VLOOKUP(ROUNDUP(B1019,0),'Boys WHO lb'!A:M,$I$6,FALSE),IF($E$2="Female",VLOOKUP(ROUNDUP(B1019,0),'Girls WHO lb'!A:M,$I$6,FALSE),0))</f>
        <v>28.880556346235</v>
      </c>
      <c r="E1019" s="3">
        <f t="shared" si="94"/>
        <v>28.817739701667218</v>
      </c>
      <c r="F1019" s="3">
        <f t="shared" si="95"/>
        <v>7</v>
      </c>
      <c r="G1019" s="2">
        <f t="shared" si="96"/>
        <v>5</v>
      </c>
      <c r="H1019" s="3">
        <f t="shared" si="97"/>
        <v>4</v>
      </c>
    </row>
    <row r="1020" spans="1:8" x14ac:dyDescent="0.2">
      <c r="A1020" s="6">
        <v>970</v>
      </c>
      <c r="B1020" s="6">
        <f t="shared" si="93"/>
        <v>31.890410958904109</v>
      </c>
      <c r="C1020" s="3">
        <f>IF($E$2="Male",VLOOKUP(ROUNDDOWN(B1020,0),'Boys WHO lb'!A:M,$I$6,FALSE),IF($E$2="Female",VLOOKUP(ROUNDDOWN(B1020,0),'Girls WHO lb'!A:M,$I$6,FALSE),0))</f>
        <v>28.439631821864999</v>
      </c>
      <c r="D1020" s="3">
        <f>IF($E$2="Male",VLOOKUP(ROUNDUP(B1020,0),'Boys WHO lb'!A:M,$I$6,FALSE),IF($E$2="Female",VLOOKUP(ROUNDUP(B1020,0),'Girls WHO lb'!A:M,$I$6,FALSE),0))</f>
        <v>28.880556346235</v>
      </c>
      <c r="E1020" s="3">
        <f t="shared" si="94"/>
        <v>28.832235850413632</v>
      </c>
      <c r="F1020" s="3">
        <f t="shared" si="95"/>
        <v>7</v>
      </c>
      <c r="G1020" s="2">
        <f t="shared" si="96"/>
        <v>5</v>
      </c>
      <c r="H1020" s="3">
        <f t="shared" si="97"/>
        <v>4</v>
      </c>
    </row>
    <row r="1021" spans="1:8" x14ac:dyDescent="0.2">
      <c r="A1021" s="6">
        <v>971</v>
      </c>
      <c r="B1021" s="6">
        <f t="shared" si="93"/>
        <v>31.923287671232874</v>
      </c>
      <c r="C1021" s="3">
        <f>IF($E$2="Male",VLOOKUP(ROUNDDOWN(B1021,0),'Boys WHO lb'!A:M,$I$6,FALSE),IF($E$2="Female",VLOOKUP(ROUNDDOWN(B1021,0),'Girls WHO lb'!A:M,$I$6,FALSE),0))</f>
        <v>28.439631821864999</v>
      </c>
      <c r="D1021" s="3">
        <f>IF($E$2="Male",VLOOKUP(ROUNDUP(B1021,0),'Boys WHO lb'!A:M,$I$6,FALSE),IF($E$2="Female",VLOOKUP(ROUNDUP(B1021,0),'Girls WHO lb'!A:M,$I$6,FALSE),0))</f>
        <v>28.880556346235</v>
      </c>
      <c r="E1021" s="3">
        <f t="shared" si="94"/>
        <v>28.846731999160038</v>
      </c>
      <c r="F1021" s="3">
        <f t="shared" si="95"/>
        <v>7</v>
      </c>
      <c r="G1021" s="2">
        <f t="shared" si="96"/>
        <v>5</v>
      </c>
      <c r="H1021" s="3">
        <f t="shared" si="97"/>
        <v>4</v>
      </c>
    </row>
    <row r="1022" spans="1:8" x14ac:dyDescent="0.2">
      <c r="A1022" s="6">
        <v>972</v>
      </c>
      <c r="B1022" s="6">
        <f t="shared" si="93"/>
        <v>31.956164383561642</v>
      </c>
      <c r="C1022" s="3">
        <f>IF($E$2="Male",VLOOKUP(ROUNDDOWN(B1022,0),'Boys WHO lb'!A:M,$I$6,FALSE),IF($E$2="Female",VLOOKUP(ROUNDDOWN(B1022,0),'Girls WHO lb'!A:M,$I$6,FALSE),0))</f>
        <v>28.439631821864999</v>
      </c>
      <c r="D1022" s="3">
        <f>IF($E$2="Male",VLOOKUP(ROUNDUP(B1022,0),'Boys WHO lb'!A:M,$I$6,FALSE),IF($E$2="Female",VLOOKUP(ROUNDUP(B1022,0),'Girls WHO lb'!A:M,$I$6,FALSE),0))</f>
        <v>28.880556346235</v>
      </c>
      <c r="E1022" s="3">
        <f t="shared" si="94"/>
        <v>28.861228147906452</v>
      </c>
      <c r="F1022" s="3">
        <f t="shared" si="95"/>
        <v>7</v>
      </c>
      <c r="G1022" s="2">
        <f t="shared" si="96"/>
        <v>5</v>
      </c>
      <c r="H1022" s="3">
        <f t="shared" si="97"/>
        <v>4</v>
      </c>
    </row>
    <row r="1023" spans="1:8" x14ac:dyDescent="0.2">
      <c r="A1023" s="6">
        <v>973</v>
      </c>
      <c r="B1023" s="6">
        <f t="shared" si="93"/>
        <v>31.989041095890411</v>
      </c>
      <c r="C1023" s="3">
        <f>IF($E$2="Male",VLOOKUP(ROUNDDOWN(B1023,0),'Boys WHO lb'!A:M,$I$6,FALSE),IF($E$2="Female",VLOOKUP(ROUNDDOWN(B1023,0),'Girls WHO lb'!A:M,$I$6,FALSE),0))</f>
        <v>28.439631821864999</v>
      </c>
      <c r="D1023" s="3">
        <f>IF($E$2="Male",VLOOKUP(ROUNDUP(B1023,0),'Boys WHO lb'!A:M,$I$6,FALSE),IF($E$2="Female",VLOOKUP(ROUNDUP(B1023,0),'Girls WHO lb'!A:M,$I$6,FALSE),0))</f>
        <v>28.880556346235</v>
      </c>
      <c r="E1023" s="3">
        <f t="shared" si="94"/>
        <v>28.875724296652862</v>
      </c>
      <c r="F1023" s="3">
        <f t="shared" si="95"/>
        <v>7</v>
      </c>
      <c r="G1023" s="2">
        <f t="shared" si="96"/>
        <v>5</v>
      </c>
      <c r="H1023" s="3">
        <f t="shared" si="97"/>
        <v>4</v>
      </c>
    </row>
    <row r="1024" spans="1:8" x14ac:dyDescent="0.2">
      <c r="A1024" s="6">
        <v>974</v>
      </c>
      <c r="B1024" s="6">
        <f t="shared" si="93"/>
        <v>32.021917808219179</v>
      </c>
      <c r="C1024" s="3">
        <f>IF($E$2="Male",VLOOKUP(ROUNDDOWN(B1024,0),'Boys WHO lb'!A:M,$I$6,FALSE),IF($E$2="Female",VLOOKUP(ROUNDDOWN(B1024,0),'Girls WHO lb'!A:M,$I$6,FALSE),0))</f>
        <v>28.880556346235</v>
      </c>
      <c r="D1024" s="3">
        <f>IF($E$2="Male",VLOOKUP(ROUNDUP(B1024,0),'Boys WHO lb'!A:M,$I$6,FALSE),IF($E$2="Female",VLOOKUP(ROUNDUP(B1024,0),'Girls WHO lb'!A:M,$I$6,FALSE),0))</f>
        <v>29.321480870605001</v>
      </c>
      <c r="E1024" s="3">
        <f t="shared" si="94"/>
        <v>28.890220445399276</v>
      </c>
      <c r="F1024" s="3">
        <f t="shared" si="95"/>
        <v>7</v>
      </c>
      <c r="G1024" s="2">
        <f t="shared" si="96"/>
        <v>5</v>
      </c>
      <c r="H1024" s="3">
        <f t="shared" si="97"/>
        <v>4</v>
      </c>
    </row>
    <row r="1025" spans="1:8" x14ac:dyDescent="0.2">
      <c r="A1025" s="6">
        <v>975</v>
      </c>
      <c r="B1025" s="6">
        <f t="shared" si="93"/>
        <v>32.054794520547944</v>
      </c>
      <c r="C1025" s="3">
        <f>IF($E$2="Male",VLOOKUP(ROUNDDOWN(B1025,0),'Boys WHO lb'!A:M,$I$6,FALSE),IF($E$2="Female",VLOOKUP(ROUNDDOWN(B1025,0),'Girls WHO lb'!A:M,$I$6,FALSE),0))</f>
        <v>28.880556346235</v>
      </c>
      <c r="D1025" s="3">
        <f>IF($E$2="Male",VLOOKUP(ROUNDUP(B1025,0),'Boys WHO lb'!A:M,$I$6,FALSE),IF($E$2="Female",VLOOKUP(ROUNDUP(B1025,0),'Girls WHO lb'!A:M,$I$6,FALSE),0))</f>
        <v>29.321480870605001</v>
      </c>
      <c r="E1025" s="3">
        <f t="shared" si="94"/>
        <v>28.904716594145686</v>
      </c>
      <c r="F1025" s="3">
        <f t="shared" si="95"/>
        <v>7</v>
      </c>
      <c r="G1025" s="2">
        <f t="shared" si="96"/>
        <v>5</v>
      </c>
      <c r="H1025" s="3">
        <f t="shared" si="97"/>
        <v>4</v>
      </c>
    </row>
    <row r="1026" spans="1:8" x14ac:dyDescent="0.2">
      <c r="A1026" s="6">
        <v>976</v>
      </c>
      <c r="B1026" s="6">
        <f t="shared" si="93"/>
        <v>32.087671232876708</v>
      </c>
      <c r="C1026" s="3">
        <f>IF($E$2="Male",VLOOKUP(ROUNDDOWN(B1026,0),'Boys WHO lb'!A:M,$I$6,FALSE),IF($E$2="Female",VLOOKUP(ROUNDDOWN(B1026,0),'Girls WHO lb'!A:M,$I$6,FALSE),0))</f>
        <v>28.880556346235</v>
      </c>
      <c r="D1026" s="3">
        <f>IF($E$2="Male",VLOOKUP(ROUNDUP(B1026,0),'Boys WHO lb'!A:M,$I$6,FALSE),IF($E$2="Female",VLOOKUP(ROUNDUP(B1026,0),'Girls WHO lb'!A:M,$I$6,FALSE),0))</f>
        <v>29.321480870605001</v>
      </c>
      <c r="E1026" s="3">
        <f t="shared" si="94"/>
        <v>28.919212742892093</v>
      </c>
      <c r="F1026" s="3">
        <f t="shared" si="95"/>
        <v>7</v>
      </c>
      <c r="G1026" s="2">
        <f t="shared" si="96"/>
        <v>5</v>
      </c>
      <c r="H1026" s="3">
        <f t="shared" si="97"/>
        <v>4</v>
      </c>
    </row>
    <row r="1027" spans="1:8" x14ac:dyDescent="0.2">
      <c r="A1027" s="6">
        <v>977</v>
      </c>
      <c r="B1027" s="6">
        <f t="shared" si="93"/>
        <v>32.12054794520548</v>
      </c>
      <c r="C1027" s="3">
        <f>IF($E$2="Male",VLOOKUP(ROUNDDOWN(B1027,0),'Boys WHO lb'!A:M,$I$6,FALSE),IF($E$2="Female",VLOOKUP(ROUNDDOWN(B1027,0),'Girls WHO lb'!A:M,$I$6,FALSE),0))</f>
        <v>28.880556346235</v>
      </c>
      <c r="D1027" s="3">
        <f>IF($E$2="Male",VLOOKUP(ROUNDUP(B1027,0),'Boys WHO lb'!A:M,$I$6,FALSE),IF($E$2="Female",VLOOKUP(ROUNDUP(B1027,0),'Girls WHO lb'!A:M,$I$6,FALSE),0))</f>
        <v>29.321480870605001</v>
      </c>
      <c r="E1027" s="3">
        <f t="shared" si="94"/>
        <v>28.933708891638506</v>
      </c>
      <c r="F1027" s="3">
        <f t="shared" si="95"/>
        <v>7</v>
      </c>
      <c r="G1027" s="2">
        <f t="shared" si="96"/>
        <v>5</v>
      </c>
      <c r="H1027" s="3">
        <f t="shared" si="97"/>
        <v>4</v>
      </c>
    </row>
    <row r="1028" spans="1:8" x14ac:dyDescent="0.2">
      <c r="A1028" s="6">
        <v>978</v>
      </c>
      <c r="B1028" s="6">
        <f t="shared" si="93"/>
        <v>32.153424657534245</v>
      </c>
      <c r="C1028" s="3">
        <f>IF($E$2="Male",VLOOKUP(ROUNDDOWN(B1028,0),'Boys WHO lb'!A:M,$I$6,FALSE),IF($E$2="Female",VLOOKUP(ROUNDDOWN(B1028,0),'Girls WHO lb'!A:M,$I$6,FALSE),0))</f>
        <v>28.880556346235</v>
      </c>
      <c r="D1028" s="3">
        <f>IF($E$2="Male",VLOOKUP(ROUNDUP(B1028,0),'Boys WHO lb'!A:M,$I$6,FALSE),IF($E$2="Female",VLOOKUP(ROUNDUP(B1028,0),'Girls WHO lb'!A:M,$I$6,FALSE),0))</f>
        <v>29.321480870605001</v>
      </c>
      <c r="E1028" s="3">
        <f t="shared" si="94"/>
        <v>28.948205040384916</v>
      </c>
      <c r="F1028" s="3">
        <f t="shared" si="95"/>
        <v>7</v>
      </c>
      <c r="G1028" s="2">
        <f t="shared" si="96"/>
        <v>5</v>
      </c>
      <c r="H1028" s="3">
        <f t="shared" si="97"/>
        <v>4</v>
      </c>
    </row>
    <row r="1029" spans="1:8" x14ac:dyDescent="0.2">
      <c r="A1029" s="6">
        <v>979</v>
      </c>
      <c r="B1029" s="6">
        <f t="shared" si="93"/>
        <v>32.18630136986301</v>
      </c>
      <c r="C1029" s="3">
        <f>IF($E$2="Male",VLOOKUP(ROUNDDOWN(B1029,0),'Boys WHO lb'!A:M,$I$6,FALSE),IF($E$2="Female",VLOOKUP(ROUNDDOWN(B1029,0),'Girls WHO lb'!A:M,$I$6,FALSE),0))</f>
        <v>28.880556346235</v>
      </c>
      <c r="D1029" s="3">
        <f>IF($E$2="Male",VLOOKUP(ROUNDUP(B1029,0),'Boys WHO lb'!A:M,$I$6,FALSE),IF($E$2="Female",VLOOKUP(ROUNDUP(B1029,0),'Girls WHO lb'!A:M,$I$6,FALSE),0))</f>
        <v>29.321480870605001</v>
      </c>
      <c r="E1029" s="3">
        <f t="shared" si="94"/>
        <v>28.962701189131327</v>
      </c>
      <c r="F1029" s="3">
        <f t="shared" si="95"/>
        <v>7</v>
      </c>
      <c r="G1029" s="2">
        <f t="shared" si="96"/>
        <v>5</v>
      </c>
      <c r="H1029" s="3">
        <f t="shared" si="97"/>
        <v>4</v>
      </c>
    </row>
    <row r="1030" spans="1:8" x14ac:dyDescent="0.2">
      <c r="A1030" s="6">
        <v>980</v>
      </c>
      <c r="B1030" s="6">
        <f t="shared" si="93"/>
        <v>32.219178082191782</v>
      </c>
      <c r="C1030" s="3">
        <f>IF($E$2="Male",VLOOKUP(ROUNDDOWN(B1030,0),'Boys WHO lb'!A:M,$I$6,FALSE),IF($E$2="Female",VLOOKUP(ROUNDDOWN(B1030,0),'Girls WHO lb'!A:M,$I$6,FALSE),0))</f>
        <v>28.880556346235</v>
      </c>
      <c r="D1030" s="3">
        <f>IF($E$2="Male",VLOOKUP(ROUNDUP(B1030,0),'Boys WHO lb'!A:M,$I$6,FALSE),IF($E$2="Female",VLOOKUP(ROUNDUP(B1030,0),'Girls WHO lb'!A:M,$I$6,FALSE),0))</f>
        <v>29.321480870605001</v>
      </c>
      <c r="E1030" s="3">
        <f t="shared" si="94"/>
        <v>28.97719733787774</v>
      </c>
      <c r="F1030" s="3">
        <f t="shared" si="95"/>
        <v>7</v>
      </c>
      <c r="G1030" s="2">
        <f t="shared" si="96"/>
        <v>5</v>
      </c>
      <c r="H1030" s="3">
        <f t="shared" si="97"/>
        <v>4</v>
      </c>
    </row>
    <row r="1031" spans="1:8" x14ac:dyDescent="0.2">
      <c r="A1031" s="6">
        <v>981</v>
      </c>
      <c r="B1031" s="6">
        <f t="shared" si="93"/>
        <v>32.252054794520546</v>
      </c>
      <c r="C1031" s="3">
        <f>IF($E$2="Male",VLOOKUP(ROUNDDOWN(B1031,0),'Boys WHO lb'!A:M,$I$6,FALSE),IF($E$2="Female",VLOOKUP(ROUNDDOWN(B1031,0),'Girls WHO lb'!A:M,$I$6,FALSE),0))</f>
        <v>28.880556346235</v>
      </c>
      <c r="D1031" s="3">
        <f>IF($E$2="Male",VLOOKUP(ROUNDUP(B1031,0),'Boys WHO lb'!A:M,$I$6,FALSE),IF($E$2="Female",VLOOKUP(ROUNDUP(B1031,0),'Girls WHO lb'!A:M,$I$6,FALSE),0))</f>
        <v>29.321480870605001</v>
      </c>
      <c r="E1031" s="3">
        <f t="shared" si="94"/>
        <v>28.99169348662415</v>
      </c>
      <c r="F1031" s="3">
        <f t="shared" si="95"/>
        <v>7</v>
      </c>
      <c r="G1031" s="2">
        <f t="shared" si="96"/>
        <v>5</v>
      </c>
      <c r="H1031" s="3">
        <f t="shared" si="97"/>
        <v>4</v>
      </c>
    </row>
    <row r="1032" spans="1:8" x14ac:dyDescent="0.2">
      <c r="A1032" s="6">
        <v>982</v>
      </c>
      <c r="B1032" s="6">
        <f t="shared" si="93"/>
        <v>32.284931506849311</v>
      </c>
      <c r="C1032" s="3">
        <f>IF($E$2="Male",VLOOKUP(ROUNDDOWN(B1032,0),'Boys WHO lb'!A:M,$I$6,FALSE),IF($E$2="Female",VLOOKUP(ROUNDDOWN(B1032,0),'Girls WHO lb'!A:M,$I$6,FALSE),0))</f>
        <v>28.880556346235</v>
      </c>
      <c r="D1032" s="3">
        <f>IF($E$2="Male",VLOOKUP(ROUNDUP(B1032,0),'Boys WHO lb'!A:M,$I$6,FALSE),IF($E$2="Female",VLOOKUP(ROUNDUP(B1032,0),'Girls WHO lb'!A:M,$I$6,FALSE),0))</f>
        <v>29.321480870605001</v>
      </c>
      <c r="E1032" s="3">
        <f t="shared" si="94"/>
        <v>29.006189635370561</v>
      </c>
      <c r="F1032" s="3">
        <f t="shared" si="95"/>
        <v>7</v>
      </c>
      <c r="G1032" s="2">
        <f t="shared" si="96"/>
        <v>5</v>
      </c>
      <c r="H1032" s="3">
        <f t="shared" si="97"/>
        <v>4</v>
      </c>
    </row>
    <row r="1033" spans="1:8" x14ac:dyDescent="0.2">
      <c r="A1033" s="6">
        <v>983</v>
      </c>
      <c r="B1033" s="6">
        <f t="shared" si="93"/>
        <v>32.317808219178083</v>
      </c>
      <c r="C1033" s="3">
        <f>IF($E$2="Male",VLOOKUP(ROUNDDOWN(B1033,0),'Boys WHO lb'!A:M,$I$6,FALSE),IF($E$2="Female",VLOOKUP(ROUNDDOWN(B1033,0),'Girls WHO lb'!A:M,$I$6,FALSE),0))</f>
        <v>28.880556346235</v>
      </c>
      <c r="D1033" s="3">
        <f>IF($E$2="Male",VLOOKUP(ROUNDUP(B1033,0),'Boys WHO lb'!A:M,$I$6,FALSE),IF($E$2="Female",VLOOKUP(ROUNDUP(B1033,0),'Girls WHO lb'!A:M,$I$6,FALSE),0))</f>
        <v>29.321480870605001</v>
      </c>
      <c r="E1033" s="3">
        <f t="shared" si="94"/>
        <v>29.020685784116974</v>
      </c>
      <c r="F1033" s="3">
        <f t="shared" si="95"/>
        <v>7</v>
      </c>
      <c r="G1033" s="2">
        <f t="shared" si="96"/>
        <v>5</v>
      </c>
      <c r="H1033" s="3">
        <f t="shared" si="97"/>
        <v>4</v>
      </c>
    </row>
    <row r="1034" spans="1:8" x14ac:dyDescent="0.2">
      <c r="A1034" s="6">
        <v>984</v>
      </c>
      <c r="B1034" s="6">
        <f t="shared" si="93"/>
        <v>32.350684931506848</v>
      </c>
      <c r="C1034" s="3">
        <f>IF($E$2="Male",VLOOKUP(ROUNDDOWN(B1034,0),'Boys WHO lb'!A:M,$I$6,FALSE),IF($E$2="Female",VLOOKUP(ROUNDDOWN(B1034,0),'Girls WHO lb'!A:M,$I$6,FALSE),0))</f>
        <v>28.880556346235</v>
      </c>
      <c r="D1034" s="3">
        <f>IF($E$2="Male",VLOOKUP(ROUNDUP(B1034,0),'Boys WHO lb'!A:M,$I$6,FALSE),IF($E$2="Female",VLOOKUP(ROUNDUP(B1034,0),'Girls WHO lb'!A:M,$I$6,FALSE),0))</f>
        <v>29.321480870605001</v>
      </c>
      <c r="E1034" s="3">
        <f t="shared" si="94"/>
        <v>29.035181932863384</v>
      </c>
      <c r="F1034" s="3">
        <f t="shared" si="95"/>
        <v>7</v>
      </c>
      <c r="G1034" s="2">
        <f t="shared" si="96"/>
        <v>5</v>
      </c>
      <c r="H1034" s="3">
        <f t="shared" si="97"/>
        <v>4</v>
      </c>
    </row>
    <row r="1035" spans="1:8" x14ac:dyDescent="0.2">
      <c r="A1035" s="6">
        <v>985</v>
      </c>
      <c r="B1035" s="6">
        <f t="shared" si="93"/>
        <v>32.383561643835613</v>
      </c>
      <c r="C1035" s="3">
        <f>IF($E$2="Male",VLOOKUP(ROUNDDOWN(B1035,0),'Boys WHO lb'!A:M,$I$6,FALSE),IF($E$2="Female",VLOOKUP(ROUNDDOWN(B1035,0),'Girls WHO lb'!A:M,$I$6,FALSE),0))</f>
        <v>28.880556346235</v>
      </c>
      <c r="D1035" s="3">
        <f>IF($E$2="Male",VLOOKUP(ROUNDUP(B1035,0),'Boys WHO lb'!A:M,$I$6,FALSE),IF($E$2="Female",VLOOKUP(ROUNDUP(B1035,0),'Girls WHO lb'!A:M,$I$6,FALSE),0))</f>
        <v>29.321480870605001</v>
      </c>
      <c r="E1035" s="3">
        <f t="shared" si="94"/>
        <v>29.049678081609795</v>
      </c>
      <c r="F1035" s="3">
        <f t="shared" si="95"/>
        <v>7</v>
      </c>
      <c r="G1035" s="2">
        <f t="shared" si="96"/>
        <v>5</v>
      </c>
      <c r="H1035" s="3">
        <f t="shared" si="97"/>
        <v>4</v>
      </c>
    </row>
    <row r="1036" spans="1:8" x14ac:dyDescent="0.2">
      <c r="A1036" s="6">
        <v>986</v>
      </c>
      <c r="B1036" s="6">
        <f t="shared" si="93"/>
        <v>32.416438356164385</v>
      </c>
      <c r="C1036" s="3">
        <f>IF($E$2="Male",VLOOKUP(ROUNDDOWN(B1036,0),'Boys WHO lb'!A:M,$I$6,FALSE),IF($E$2="Female",VLOOKUP(ROUNDDOWN(B1036,0),'Girls WHO lb'!A:M,$I$6,FALSE),0))</f>
        <v>28.880556346235</v>
      </c>
      <c r="D1036" s="3">
        <f>IF($E$2="Male",VLOOKUP(ROUNDUP(B1036,0),'Boys WHO lb'!A:M,$I$6,FALSE),IF($E$2="Female",VLOOKUP(ROUNDUP(B1036,0),'Girls WHO lb'!A:M,$I$6,FALSE),0))</f>
        <v>29.321480870605001</v>
      </c>
      <c r="E1036" s="3">
        <f t="shared" si="94"/>
        <v>29.064174230356205</v>
      </c>
      <c r="F1036" s="3">
        <f t="shared" si="95"/>
        <v>7</v>
      </c>
      <c r="G1036" s="2">
        <f t="shared" si="96"/>
        <v>5</v>
      </c>
      <c r="H1036" s="3">
        <f t="shared" si="97"/>
        <v>4</v>
      </c>
    </row>
    <row r="1037" spans="1:8" x14ac:dyDescent="0.2">
      <c r="A1037" s="6">
        <v>987</v>
      </c>
      <c r="B1037" s="6">
        <f t="shared" si="93"/>
        <v>32.449315068493149</v>
      </c>
      <c r="C1037" s="3">
        <f>IF($E$2="Male",VLOOKUP(ROUNDDOWN(B1037,0),'Boys WHO lb'!A:M,$I$6,FALSE),IF($E$2="Female",VLOOKUP(ROUNDDOWN(B1037,0),'Girls WHO lb'!A:M,$I$6,FALSE),0))</f>
        <v>28.880556346235</v>
      </c>
      <c r="D1037" s="3">
        <f>IF($E$2="Male",VLOOKUP(ROUNDUP(B1037,0),'Boys WHO lb'!A:M,$I$6,FALSE),IF($E$2="Female",VLOOKUP(ROUNDUP(B1037,0),'Girls WHO lb'!A:M,$I$6,FALSE),0))</f>
        <v>29.321480870605001</v>
      </c>
      <c r="E1037" s="3">
        <f t="shared" si="94"/>
        <v>29.078670379102615</v>
      </c>
      <c r="F1037" s="3">
        <f t="shared" si="95"/>
        <v>7</v>
      </c>
      <c r="G1037" s="2">
        <f t="shared" si="96"/>
        <v>5</v>
      </c>
      <c r="H1037" s="3">
        <f t="shared" si="97"/>
        <v>4</v>
      </c>
    </row>
    <row r="1038" spans="1:8" x14ac:dyDescent="0.2">
      <c r="A1038" s="6">
        <v>988</v>
      </c>
      <c r="B1038" s="6">
        <f t="shared" si="93"/>
        <v>32.482191780821914</v>
      </c>
      <c r="C1038" s="3">
        <f>IF($E$2="Male",VLOOKUP(ROUNDDOWN(B1038,0),'Boys WHO lb'!A:M,$I$6,FALSE),IF($E$2="Female",VLOOKUP(ROUNDDOWN(B1038,0),'Girls WHO lb'!A:M,$I$6,FALSE),0))</f>
        <v>28.880556346235</v>
      </c>
      <c r="D1038" s="3">
        <f>IF($E$2="Male",VLOOKUP(ROUNDUP(B1038,0),'Boys WHO lb'!A:M,$I$6,FALSE),IF($E$2="Female",VLOOKUP(ROUNDUP(B1038,0),'Girls WHO lb'!A:M,$I$6,FALSE),0))</f>
        <v>29.321480870605001</v>
      </c>
      <c r="E1038" s="3">
        <f t="shared" si="94"/>
        <v>29.093166527849025</v>
      </c>
      <c r="F1038" s="3">
        <f t="shared" si="95"/>
        <v>7</v>
      </c>
      <c r="G1038" s="2">
        <f t="shared" si="96"/>
        <v>5</v>
      </c>
      <c r="H1038" s="3">
        <f t="shared" si="97"/>
        <v>4</v>
      </c>
    </row>
    <row r="1039" spans="1:8" x14ac:dyDescent="0.2">
      <c r="A1039" s="6">
        <v>989</v>
      </c>
      <c r="B1039" s="6">
        <f t="shared" si="93"/>
        <v>32.515068493150686</v>
      </c>
      <c r="C1039" s="3">
        <f>IF($E$2="Male",VLOOKUP(ROUNDDOWN(B1039,0),'Boys WHO lb'!A:M,$I$6,FALSE),IF($E$2="Female",VLOOKUP(ROUNDDOWN(B1039,0),'Girls WHO lb'!A:M,$I$6,FALSE),0))</f>
        <v>28.880556346235</v>
      </c>
      <c r="D1039" s="3">
        <f>IF($E$2="Male",VLOOKUP(ROUNDUP(B1039,0),'Boys WHO lb'!A:M,$I$6,FALSE),IF($E$2="Female",VLOOKUP(ROUNDUP(B1039,0),'Girls WHO lb'!A:M,$I$6,FALSE),0))</f>
        <v>29.321480870605001</v>
      </c>
      <c r="E1039" s="3">
        <f t="shared" si="94"/>
        <v>29.107662676595439</v>
      </c>
      <c r="F1039" s="3">
        <f t="shared" si="95"/>
        <v>7</v>
      </c>
      <c r="G1039" s="2">
        <f t="shared" si="96"/>
        <v>5</v>
      </c>
      <c r="H1039" s="3">
        <f t="shared" si="97"/>
        <v>4</v>
      </c>
    </row>
    <row r="1040" spans="1:8" x14ac:dyDescent="0.2">
      <c r="A1040" s="6">
        <v>990</v>
      </c>
      <c r="B1040" s="6">
        <f t="shared" si="93"/>
        <v>32.547945205479451</v>
      </c>
      <c r="C1040" s="3">
        <f>IF($E$2="Male",VLOOKUP(ROUNDDOWN(B1040,0),'Boys WHO lb'!A:M,$I$6,FALSE),IF($E$2="Female",VLOOKUP(ROUNDDOWN(B1040,0),'Girls WHO lb'!A:M,$I$6,FALSE),0))</f>
        <v>28.880556346235</v>
      </c>
      <c r="D1040" s="3">
        <f>IF($E$2="Male",VLOOKUP(ROUNDUP(B1040,0),'Boys WHO lb'!A:M,$I$6,FALSE),IF($E$2="Female",VLOOKUP(ROUNDUP(B1040,0),'Girls WHO lb'!A:M,$I$6,FALSE),0))</f>
        <v>29.321480870605001</v>
      </c>
      <c r="E1040" s="3">
        <f t="shared" si="94"/>
        <v>29.122158825341849</v>
      </c>
      <c r="F1040" s="3">
        <f t="shared" si="95"/>
        <v>7</v>
      </c>
      <c r="G1040" s="2">
        <f t="shared" si="96"/>
        <v>5</v>
      </c>
      <c r="H1040" s="3">
        <f t="shared" si="97"/>
        <v>4</v>
      </c>
    </row>
    <row r="1041" spans="1:8" x14ac:dyDescent="0.2">
      <c r="A1041" s="6">
        <v>991</v>
      </c>
      <c r="B1041" s="6">
        <f t="shared" si="93"/>
        <v>32.580821917808215</v>
      </c>
      <c r="C1041" s="3">
        <f>IF($E$2="Male",VLOOKUP(ROUNDDOWN(B1041,0),'Boys WHO lb'!A:M,$I$6,FALSE),IF($E$2="Female",VLOOKUP(ROUNDDOWN(B1041,0),'Girls WHO lb'!A:M,$I$6,FALSE),0))</f>
        <v>28.880556346235</v>
      </c>
      <c r="D1041" s="3">
        <f>IF($E$2="Male",VLOOKUP(ROUNDUP(B1041,0),'Boys WHO lb'!A:M,$I$6,FALSE),IF($E$2="Female",VLOOKUP(ROUNDUP(B1041,0),'Girls WHO lb'!A:M,$I$6,FALSE),0))</f>
        <v>29.321480870605001</v>
      </c>
      <c r="E1041" s="3">
        <f t="shared" si="94"/>
        <v>29.136654974088259</v>
      </c>
      <c r="F1041" s="3">
        <f t="shared" si="95"/>
        <v>7</v>
      </c>
      <c r="G1041" s="2">
        <f t="shared" si="96"/>
        <v>5</v>
      </c>
      <c r="H1041" s="3">
        <f t="shared" si="97"/>
        <v>4</v>
      </c>
    </row>
    <row r="1042" spans="1:8" x14ac:dyDescent="0.2">
      <c r="A1042" s="6">
        <v>992</v>
      </c>
      <c r="B1042" s="6">
        <f t="shared" si="93"/>
        <v>32.613698630136987</v>
      </c>
      <c r="C1042" s="3">
        <f>IF($E$2="Male",VLOOKUP(ROUNDDOWN(B1042,0),'Boys WHO lb'!A:M,$I$6,FALSE),IF($E$2="Female",VLOOKUP(ROUNDDOWN(B1042,0),'Girls WHO lb'!A:M,$I$6,FALSE),0))</f>
        <v>28.880556346235</v>
      </c>
      <c r="D1042" s="3">
        <f>IF($E$2="Male",VLOOKUP(ROUNDUP(B1042,0),'Boys WHO lb'!A:M,$I$6,FALSE),IF($E$2="Female",VLOOKUP(ROUNDUP(B1042,0),'Girls WHO lb'!A:M,$I$6,FALSE),0))</f>
        <v>29.321480870605001</v>
      </c>
      <c r="E1042" s="3">
        <f t="shared" si="94"/>
        <v>29.151151122834673</v>
      </c>
      <c r="F1042" s="3">
        <f t="shared" si="95"/>
        <v>7</v>
      </c>
      <c r="G1042" s="2">
        <f t="shared" si="96"/>
        <v>5</v>
      </c>
      <c r="H1042" s="3">
        <f t="shared" si="97"/>
        <v>4</v>
      </c>
    </row>
    <row r="1043" spans="1:8" x14ac:dyDescent="0.2">
      <c r="A1043" s="6">
        <v>993</v>
      </c>
      <c r="B1043" s="6">
        <f t="shared" si="93"/>
        <v>32.646575342465752</v>
      </c>
      <c r="C1043" s="3">
        <f>IF($E$2="Male",VLOOKUP(ROUNDDOWN(B1043,0),'Boys WHO lb'!A:M,$I$6,FALSE),IF($E$2="Female",VLOOKUP(ROUNDDOWN(B1043,0),'Girls WHO lb'!A:M,$I$6,FALSE),0))</f>
        <v>28.880556346235</v>
      </c>
      <c r="D1043" s="3">
        <f>IF($E$2="Male",VLOOKUP(ROUNDUP(B1043,0),'Boys WHO lb'!A:M,$I$6,FALSE),IF($E$2="Female",VLOOKUP(ROUNDUP(B1043,0),'Girls WHO lb'!A:M,$I$6,FALSE),0))</f>
        <v>29.321480870605001</v>
      </c>
      <c r="E1043" s="3">
        <f t="shared" si="94"/>
        <v>29.165647271581083</v>
      </c>
      <c r="F1043" s="3">
        <f t="shared" si="95"/>
        <v>7</v>
      </c>
      <c r="G1043" s="2">
        <f t="shared" si="96"/>
        <v>5</v>
      </c>
      <c r="H1043" s="3">
        <f t="shared" si="97"/>
        <v>4</v>
      </c>
    </row>
    <row r="1044" spans="1:8" x14ac:dyDescent="0.2">
      <c r="A1044" s="6">
        <v>994</v>
      </c>
      <c r="B1044" s="6">
        <f t="shared" si="93"/>
        <v>32.679452054794517</v>
      </c>
      <c r="C1044" s="3">
        <f>IF($E$2="Male",VLOOKUP(ROUNDDOWN(B1044,0),'Boys WHO lb'!A:M,$I$6,FALSE),IF($E$2="Female",VLOOKUP(ROUNDDOWN(B1044,0),'Girls WHO lb'!A:M,$I$6,FALSE),0))</f>
        <v>28.880556346235</v>
      </c>
      <c r="D1044" s="3">
        <f>IF($E$2="Male",VLOOKUP(ROUNDUP(B1044,0),'Boys WHO lb'!A:M,$I$6,FALSE),IF($E$2="Female",VLOOKUP(ROUNDUP(B1044,0),'Girls WHO lb'!A:M,$I$6,FALSE),0))</f>
        <v>29.321480870605001</v>
      </c>
      <c r="E1044" s="3">
        <f t="shared" si="94"/>
        <v>29.180143420327493</v>
      </c>
      <c r="F1044" s="3">
        <f t="shared" si="95"/>
        <v>7</v>
      </c>
      <c r="G1044" s="2">
        <f t="shared" si="96"/>
        <v>5</v>
      </c>
      <c r="H1044" s="3">
        <f t="shared" si="97"/>
        <v>4</v>
      </c>
    </row>
    <row r="1045" spans="1:8" x14ac:dyDescent="0.2">
      <c r="A1045" s="6">
        <v>995</v>
      </c>
      <c r="B1045" s="6">
        <f t="shared" si="93"/>
        <v>32.712328767123289</v>
      </c>
      <c r="C1045" s="3">
        <f>IF($E$2="Male",VLOOKUP(ROUNDDOWN(B1045,0),'Boys WHO lb'!A:M,$I$6,FALSE),IF($E$2="Female",VLOOKUP(ROUNDDOWN(B1045,0),'Girls WHO lb'!A:M,$I$6,FALSE),0))</f>
        <v>28.880556346235</v>
      </c>
      <c r="D1045" s="3">
        <f>IF($E$2="Male",VLOOKUP(ROUNDUP(B1045,0),'Boys WHO lb'!A:M,$I$6,FALSE),IF($E$2="Female",VLOOKUP(ROUNDUP(B1045,0),'Girls WHO lb'!A:M,$I$6,FALSE),0))</f>
        <v>29.321480870605001</v>
      </c>
      <c r="E1045" s="3">
        <f t="shared" si="94"/>
        <v>29.194639569073907</v>
      </c>
      <c r="F1045" s="3">
        <f t="shared" si="95"/>
        <v>7</v>
      </c>
      <c r="G1045" s="2">
        <f t="shared" si="96"/>
        <v>5</v>
      </c>
      <c r="H1045" s="3">
        <f t="shared" si="97"/>
        <v>4</v>
      </c>
    </row>
    <row r="1046" spans="1:8" x14ac:dyDescent="0.2">
      <c r="A1046" s="6">
        <v>996</v>
      </c>
      <c r="B1046" s="6">
        <f t="shared" si="93"/>
        <v>32.745205479452054</v>
      </c>
      <c r="C1046" s="3">
        <f>IF($E$2="Male",VLOOKUP(ROUNDDOWN(B1046,0),'Boys WHO lb'!A:M,$I$6,FALSE),IF($E$2="Female",VLOOKUP(ROUNDDOWN(B1046,0),'Girls WHO lb'!A:M,$I$6,FALSE),0))</f>
        <v>28.880556346235</v>
      </c>
      <c r="D1046" s="3">
        <f>IF($E$2="Male",VLOOKUP(ROUNDUP(B1046,0),'Boys WHO lb'!A:M,$I$6,FALSE),IF($E$2="Female",VLOOKUP(ROUNDUP(B1046,0),'Girls WHO lb'!A:M,$I$6,FALSE),0))</f>
        <v>29.321480870605001</v>
      </c>
      <c r="E1046" s="3">
        <f t="shared" si="94"/>
        <v>29.209135717820317</v>
      </c>
      <c r="F1046" s="3">
        <f t="shared" si="95"/>
        <v>7</v>
      </c>
      <c r="G1046" s="2">
        <f t="shared" si="96"/>
        <v>5</v>
      </c>
      <c r="H1046" s="3">
        <f t="shared" si="97"/>
        <v>4</v>
      </c>
    </row>
    <row r="1047" spans="1:8" x14ac:dyDescent="0.2">
      <c r="A1047" s="6">
        <v>997</v>
      </c>
      <c r="B1047" s="6">
        <f t="shared" si="93"/>
        <v>32.778082191780818</v>
      </c>
      <c r="C1047" s="3">
        <f>IF($E$2="Male",VLOOKUP(ROUNDDOWN(B1047,0),'Boys WHO lb'!A:M,$I$6,FALSE),IF($E$2="Female",VLOOKUP(ROUNDDOWN(B1047,0),'Girls WHO lb'!A:M,$I$6,FALSE),0))</f>
        <v>28.880556346235</v>
      </c>
      <c r="D1047" s="3">
        <f>IF($E$2="Male",VLOOKUP(ROUNDUP(B1047,0),'Boys WHO lb'!A:M,$I$6,FALSE),IF($E$2="Female",VLOOKUP(ROUNDUP(B1047,0),'Girls WHO lb'!A:M,$I$6,FALSE),0))</f>
        <v>29.321480870605001</v>
      </c>
      <c r="E1047" s="3">
        <f t="shared" si="94"/>
        <v>29.223631866566723</v>
      </c>
      <c r="F1047" s="3">
        <f t="shared" si="95"/>
        <v>7</v>
      </c>
      <c r="G1047" s="2">
        <f t="shared" si="96"/>
        <v>5</v>
      </c>
      <c r="H1047" s="3">
        <f t="shared" si="97"/>
        <v>4</v>
      </c>
    </row>
    <row r="1048" spans="1:8" x14ac:dyDescent="0.2">
      <c r="A1048" s="6">
        <v>998</v>
      </c>
      <c r="B1048" s="6">
        <f t="shared" si="93"/>
        <v>32.81095890410959</v>
      </c>
      <c r="C1048" s="3">
        <f>IF($E$2="Male",VLOOKUP(ROUNDDOWN(B1048,0),'Boys WHO lb'!A:M,$I$6,FALSE),IF($E$2="Female",VLOOKUP(ROUNDDOWN(B1048,0),'Girls WHO lb'!A:M,$I$6,FALSE),0))</f>
        <v>28.880556346235</v>
      </c>
      <c r="D1048" s="3">
        <f>IF($E$2="Male",VLOOKUP(ROUNDUP(B1048,0),'Boys WHO lb'!A:M,$I$6,FALSE),IF($E$2="Female",VLOOKUP(ROUNDUP(B1048,0),'Girls WHO lb'!A:M,$I$6,FALSE),0))</f>
        <v>29.321480870605001</v>
      </c>
      <c r="E1048" s="3">
        <f t="shared" si="94"/>
        <v>29.238128015313137</v>
      </c>
      <c r="F1048" s="3">
        <f t="shared" si="95"/>
        <v>7</v>
      </c>
      <c r="G1048" s="2">
        <f t="shared" si="96"/>
        <v>5</v>
      </c>
      <c r="H1048" s="3">
        <f t="shared" si="97"/>
        <v>4</v>
      </c>
    </row>
    <row r="1049" spans="1:8" x14ac:dyDescent="0.2">
      <c r="A1049" s="6">
        <v>999</v>
      </c>
      <c r="B1049" s="6">
        <f t="shared" si="93"/>
        <v>32.843835616438355</v>
      </c>
      <c r="C1049" s="3">
        <f>IF($E$2="Male",VLOOKUP(ROUNDDOWN(B1049,0),'Boys WHO lb'!A:M,$I$6,FALSE),IF($E$2="Female",VLOOKUP(ROUNDDOWN(B1049,0),'Girls WHO lb'!A:M,$I$6,FALSE),0))</f>
        <v>28.880556346235</v>
      </c>
      <c r="D1049" s="3">
        <f>IF($E$2="Male",VLOOKUP(ROUNDUP(B1049,0),'Boys WHO lb'!A:M,$I$6,FALSE),IF($E$2="Female",VLOOKUP(ROUNDUP(B1049,0),'Girls WHO lb'!A:M,$I$6,FALSE),0))</f>
        <v>29.321480870605001</v>
      </c>
      <c r="E1049" s="3">
        <f t="shared" si="94"/>
        <v>29.252624164059547</v>
      </c>
      <c r="F1049" s="3">
        <f t="shared" si="95"/>
        <v>7</v>
      </c>
      <c r="G1049" s="2">
        <f t="shared" si="96"/>
        <v>5</v>
      </c>
      <c r="H1049" s="3">
        <f t="shared" si="97"/>
        <v>4</v>
      </c>
    </row>
    <row r="1050" spans="1:8" x14ac:dyDescent="0.2">
      <c r="A1050" s="6">
        <v>1000</v>
      </c>
      <c r="B1050" s="6">
        <f t="shared" si="93"/>
        <v>32.87671232876712</v>
      </c>
      <c r="C1050" s="3">
        <f>IF($E$2="Male",VLOOKUP(ROUNDDOWN(B1050,0),'Boys WHO lb'!A:M,$I$6,FALSE),IF($E$2="Female",VLOOKUP(ROUNDDOWN(B1050,0),'Girls WHO lb'!A:M,$I$6,FALSE),0))</f>
        <v>28.880556346235</v>
      </c>
      <c r="D1050" s="3">
        <f>IF($E$2="Male",VLOOKUP(ROUNDUP(B1050,0),'Boys WHO lb'!A:M,$I$6,FALSE),IF($E$2="Female",VLOOKUP(ROUNDUP(B1050,0),'Girls WHO lb'!A:M,$I$6,FALSE),0))</f>
        <v>29.321480870605001</v>
      </c>
      <c r="E1050" s="3">
        <f t="shared" si="94"/>
        <v>29.267120312805957</v>
      </c>
      <c r="F1050" s="3">
        <f t="shared" si="95"/>
        <v>7</v>
      </c>
      <c r="G1050" s="2">
        <f t="shared" si="96"/>
        <v>5</v>
      </c>
      <c r="H1050" s="3">
        <f t="shared" si="97"/>
        <v>4</v>
      </c>
    </row>
    <row r="1051" spans="1:8" x14ac:dyDescent="0.2">
      <c r="A1051" s="6">
        <v>1001</v>
      </c>
      <c r="B1051" s="6">
        <f t="shared" si="93"/>
        <v>32.909589041095892</v>
      </c>
      <c r="C1051" s="3">
        <f>IF($E$2="Male",VLOOKUP(ROUNDDOWN(B1051,0),'Boys WHO lb'!A:M,$I$6,FALSE),IF($E$2="Female",VLOOKUP(ROUNDDOWN(B1051,0),'Girls WHO lb'!A:M,$I$6,FALSE),0))</f>
        <v>28.880556346235</v>
      </c>
      <c r="D1051" s="3">
        <f>IF($E$2="Male",VLOOKUP(ROUNDUP(B1051,0),'Boys WHO lb'!A:M,$I$6,FALSE),IF($E$2="Female",VLOOKUP(ROUNDUP(B1051,0),'Girls WHO lb'!A:M,$I$6,FALSE),0))</f>
        <v>29.321480870605001</v>
      </c>
      <c r="E1051" s="3">
        <f t="shared" si="94"/>
        <v>29.281616461552371</v>
      </c>
      <c r="F1051" s="3">
        <f t="shared" si="95"/>
        <v>7</v>
      </c>
      <c r="G1051" s="2">
        <f t="shared" si="96"/>
        <v>5</v>
      </c>
      <c r="H1051" s="3">
        <f t="shared" si="97"/>
        <v>4</v>
      </c>
    </row>
    <row r="1052" spans="1:8" x14ac:dyDescent="0.2">
      <c r="A1052" s="6">
        <v>1002</v>
      </c>
      <c r="B1052" s="6">
        <f t="shared" si="93"/>
        <v>32.942465753424656</v>
      </c>
      <c r="C1052" s="3">
        <f>IF($E$2="Male",VLOOKUP(ROUNDDOWN(B1052,0),'Boys WHO lb'!A:M,$I$6,FALSE),IF($E$2="Female",VLOOKUP(ROUNDDOWN(B1052,0),'Girls WHO lb'!A:M,$I$6,FALSE),0))</f>
        <v>28.880556346235</v>
      </c>
      <c r="D1052" s="3">
        <f>IF($E$2="Male",VLOOKUP(ROUNDUP(B1052,0),'Boys WHO lb'!A:M,$I$6,FALSE),IF($E$2="Female",VLOOKUP(ROUNDUP(B1052,0),'Girls WHO lb'!A:M,$I$6,FALSE),0))</f>
        <v>29.321480870605001</v>
      </c>
      <c r="E1052" s="3">
        <f t="shared" si="94"/>
        <v>29.296112610298781</v>
      </c>
      <c r="F1052" s="3">
        <f t="shared" si="95"/>
        <v>7</v>
      </c>
      <c r="G1052" s="2">
        <f t="shared" si="96"/>
        <v>5</v>
      </c>
      <c r="H1052" s="3">
        <f t="shared" si="97"/>
        <v>4</v>
      </c>
    </row>
    <row r="1053" spans="1:8" x14ac:dyDescent="0.2">
      <c r="A1053" s="6">
        <v>1003</v>
      </c>
      <c r="B1053" s="6">
        <f t="shared" si="93"/>
        <v>32.975342465753421</v>
      </c>
      <c r="C1053" s="3">
        <f>IF($E$2="Male",VLOOKUP(ROUNDDOWN(B1053,0),'Boys WHO lb'!A:M,$I$6,FALSE),IF($E$2="Female",VLOOKUP(ROUNDDOWN(B1053,0),'Girls WHO lb'!A:M,$I$6,FALSE),0))</f>
        <v>28.880556346235</v>
      </c>
      <c r="D1053" s="3">
        <f>IF($E$2="Male",VLOOKUP(ROUNDUP(B1053,0),'Boys WHO lb'!A:M,$I$6,FALSE),IF($E$2="Female",VLOOKUP(ROUNDUP(B1053,0),'Girls WHO lb'!A:M,$I$6,FALSE),0))</f>
        <v>29.321480870605001</v>
      </c>
      <c r="E1053" s="3">
        <f t="shared" si="94"/>
        <v>29.310608759045191</v>
      </c>
      <c r="F1053" s="3">
        <f t="shared" si="95"/>
        <v>7</v>
      </c>
      <c r="G1053" s="2">
        <f t="shared" si="96"/>
        <v>5</v>
      </c>
      <c r="H1053" s="3">
        <f t="shared" si="97"/>
        <v>4</v>
      </c>
    </row>
    <row r="1054" spans="1:8" x14ac:dyDescent="0.2">
      <c r="A1054" s="6">
        <v>1004</v>
      </c>
      <c r="B1054" s="6">
        <f t="shared" si="93"/>
        <v>33.008219178082193</v>
      </c>
      <c r="C1054" s="3">
        <f>IF($E$2="Male",VLOOKUP(ROUNDDOWN(B1054,0),'Boys WHO lb'!A:M,$I$6,FALSE),IF($E$2="Female",VLOOKUP(ROUNDDOWN(B1054,0),'Girls WHO lb'!A:M,$I$6,FALSE),0))</f>
        <v>29.321480870605001</v>
      </c>
      <c r="D1054" s="3">
        <f>IF($E$2="Male",VLOOKUP(ROUNDUP(B1054,0),'Boys WHO lb'!A:M,$I$6,FALSE),IF($E$2="Female",VLOOKUP(ROUNDUP(B1054,0),'Girls WHO lb'!A:M,$I$6,FALSE),0))</f>
        <v>29.762405394975001</v>
      </c>
      <c r="E1054" s="3">
        <f t="shared" si="94"/>
        <v>29.325104907791605</v>
      </c>
      <c r="F1054" s="3">
        <f t="shared" si="95"/>
        <v>7</v>
      </c>
      <c r="G1054" s="2">
        <f t="shared" si="96"/>
        <v>5</v>
      </c>
      <c r="H1054" s="3">
        <f t="shared" si="97"/>
        <v>4</v>
      </c>
    </row>
    <row r="1055" spans="1:8" x14ac:dyDescent="0.2">
      <c r="A1055" s="6">
        <v>1005</v>
      </c>
      <c r="B1055" s="6">
        <f t="shared" si="93"/>
        <v>33.041095890410958</v>
      </c>
      <c r="C1055" s="3">
        <f>IF($E$2="Male",VLOOKUP(ROUNDDOWN(B1055,0),'Boys WHO lb'!A:M,$I$6,FALSE),IF($E$2="Female",VLOOKUP(ROUNDDOWN(B1055,0),'Girls WHO lb'!A:M,$I$6,FALSE),0))</f>
        <v>29.321480870605001</v>
      </c>
      <c r="D1055" s="3">
        <f>IF($E$2="Male",VLOOKUP(ROUNDUP(B1055,0),'Boys WHO lb'!A:M,$I$6,FALSE),IF($E$2="Female",VLOOKUP(ROUNDUP(B1055,0),'Girls WHO lb'!A:M,$I$6,FALSE),0))</f>
        <v>29.762405394975001</v>
      </c>
      <c r="E1055" s="3">
        <f t="shared" si="94"/>
        <v>29.339601056538015</v>
      </c>
      <c r="F1055" s="3">
        <f t="shared" si="95"/>
        <v>7</v>
      </c>
      <c r="G1055" s="2">
        <f t="shared" si="96"/>
        <v>5</v>
      </c>
      <c r="H1055" s="3">
        <f t="shared" si="97"/>
        <v>4</v>
      </c>
    </row>
    <row r="1056" spans="1:8" x14ac:dyDescent="0.2">
      <c r="A1056" s="6">
        <v>1006</v>
      </c>
      <c r="B1056" s="6">
        <f t="shared" si="93"/>
        <v>33.073972602739723</v>
      </c>
      <c r="C1056" s="3">
        <f>IF($E$2="Male",VLOOKUP(ROUNDDOWN(B1056,0),'Boys WHO lb'!A:M,$I$6,FALSE),IF($E$2="Female",VLOOKUP(ROUNDDOWN(B1056,0),'Girls WHO lb'!A:M,$I$6,FALSE),0))</f>
        <v>29.321480870605001</v>
      </c>
      <c r="D1056" s="3">
        <f>IF($E$2="Male",VLOOKUP(ROUNDUP(B1056,0),'Boys WHO lb'!A:M,$I$6,FALSE),IF($E$2="Female",VLOOKUP(ROUNDUP(B1056,0),'Girls WHO lb'!A:M,$I$6,FALSE),0))</f>
        <v>29.762405394975001</v>
      </c>
      <c r="E1056" s="3">
        <f t="shared" si="94"/>
        <v>29.354097205284425</v>
      </c>
      <c r="F1056" s="3">
        <f t="shared" si="95"/>
        <v>7</v>
      </c>
      <c r="G1056" s="2">
        <f t="shared" si="96"/>
        <v>5</v>
      </c>
      <c r="H1056" s="3">
        <f t="shared" si="97"/>
        <v>4</v>
      </c>
    </row>
    <row r="1057" spans="1:8" x14ac:dyDescent="0.2">
      <c r="A1057" s="6">
        <v>1007</v>
      </c>
      <c r="B1057" s="6">
        <f t="shared" si="93"/>
        <v>33.106849315068494</v>
      </c>
      <c r="C1057" s="3">
        <f>IF($E$2="Male",VLOOKUP(ROUNDDOWN(B1057,0),'Boys WHO lb'!A:M,$I$6,FALSE),IF($E$2="Female",VLOOKUP(ROUNDDOWN(B1057,0),'Girls WHO lb'!A:M,$I$6,FALSE),0))</f>
        <v>29.321480870605001</v>
      </c>
      <c r="D1057" s="3">
        <f>IF($E$2="Male",VLOOKUP(ROUNDUP(B1057,0),'Boys WHO lb'!A:M,$I$6,FALSE),IF($E$2="Female",VLOOKUP(ROUNDUP(B1057,0),'Girls WHO lb'!A:M,$I$6,FALSE),0))</f>
        <v>29.762405394975001</v>
      </c>
      <c r="E1057" s="3">
        <f t="shared" si="94"/>
        <v>29.368593354030835</v>
      </c>
      <c r="F1057" s="3">
        <f t="shared" si="95"/>
        <v>7</v>
      </c>
      <c r="G1057" s="2">
        <f t="shared" si="96"/>
        <v>5</v>
      </c>
      <c r="H1057" s="3">
        <f t="shared" si="97"/>
        <v>4</v>
      </c>
    </row>
    <row r="1058" spans="1:8" x14ac:dyDescent="0.2">
      <c r="A1058" s="6">
        <v>1008</v>
      </c>
      <c r="B1058" s="6">
        <f t="shared" si="93"/>
        <v>33.139726027397259</v>
      </c>
      <c r="C1058" s="3">
        <f>IF($E$2="Male",VLOOKUP(ROUNDDOWN(B1058,0),'Boys WHO lb'!A:M,$I$6,FALSE),IF($E$2="Female",VLOOKUP(ROUNDDOWN(B1058,0),'Girls WHO lb'!A:M,$I$6,FALSE),0))</f>
        <v>29.321480870605001</v>
      </c>
      <c r="D1058" s="3">
        <f>IF($E$2="Male",VLOOKUP(ROUNDUP(B1058,0),'Boys WHO lb'!A:M,$I$6,FALSE),IF($E$2="Female",VLOOKUP(ROUNDUP(B1058,0),'Girls WHO lb'!A:M,$I$6,FALSE),0))</f>
        <v>29.762405394975001</v>
      </c>
      <c r="E1058" s="3">
        <f t="shared" si="94"/>
        <v>29.383089502777246</v>
      </c>
      <c r="F1058" s="3">
        <f t="shared" si="95"/>
        <v>7</v>
      </c>
      <c r="G1058" s="2">
        <f t="shared" si="96"/>
        <v>5</v>
      </c>
      <c r="H1058" s="3">
        <f t="shared" si="97"/>
        <v>4</v>
      </c>
    </row>
    <row r="1059" spans="1:8" x14ac:dyDescent="0.2">
      <c r="A1059" s="6">
        <v>1009</v>
      </c>
      <c r="B1059" s="6">
        <f t="shared" si="93"/>
        <v>33.172602739726024</v>
      </c>
      <c r="C1059" s="3">
        <f>IF($E$2="Male",VLOOKUP(ROUNDDOWN(B1059,0),'Boys WHO lb'!A:M,$I$6,FALSE),IF($E$2="Female",VLOOKUP(ROUNDDOWN(B1059,0),'Girls WHO lb'!A:M,$I$6,FALSE),0))</f>
        <v>29.321480870605001</v>
      </c>
      <c r="D1059" s="3">
        <f>IF($E$2="Male",VLOOKUP(ROUNDUP(B1059,0),'Boys WHO lb'!A:M,$I$6,FALSE),IF($E$2="Female",VLOOKUP(ROUNDUP(B1059,0),'Girls WHO lb'!A:M,$I$6,FALSE),0))</f>
        <v>29.762405394975001</v>
      </c>
      <c r="E1059" s="3">
        <f t="shared" si="94"/>
        <v>29.397585651523656</v>
      </c>
      <c r="F1059" s="3">
        <f t="shared" si="95"/>
        <v>7</v>
      </c>
      <c r="G1059" s="2">
        <f t="shared" si="96"/>
        <v>5</v>
      </c>
      <c r="H1059" s="3">
        <f t="shared" si="97"/>
        <v>4</v>
      </c>
    </row>
    <row r="1060" spans="1:8" x14ac:dyDescent="0.2">
      <c r="A1060" s="6">
        <v>1010</v>
      </c>
      <c r="B1060" s="6">
        <f t="shared" si="93"/>
        <v>33.205479452054796</v>
      </c>
      <c r="C1060" s="3">
        <f>IF($E$2="Male",VLOOKUP(ROUNDDOWN(B1060,0),'Boys WHO lb'!A:M,$I$6,FALSE),IF($E$2="Female",VLOOKUP(ROUNDDOWN(B1060,0),'Girls WHO lb'!A:M,$I$6,FALSE),0))</f>
        <v>29.321480870605001</v>
      </c>
      <c r="D1060" s="3">
        <f>IF($E$2="Male",VLOOKUP(ROUNDUP(B1060,0),'Boys WHO lb'!A:M,$I$6,FALSE),IF($E$2="Female",VLOOKUP(ROUNDUP(B1060,0),'Girls WHO lb'!A:M,$I$6,FALSE),0))</f>
        <v>29.762405394975001</v>
      </c>
      <c r="E1060" s="3">
        <f t="shared" si="94"/>
        <v>29.412081800270069</v>
      </c>
      <c r="F1060" s="3">
        <f t="shared" si="95"/>
        <v>7</v>
      </c>
      <c r="G1060" s="2">
        <f t="shared" si="96"/>
        <v>5</v>
      </c>
      <c r="H1060" s="3">
        <f t="shared" si="97"/>
        <v>4</v>
      </c>
    </row>
    <row r="1061" spans="1:8" x14ac:dyDescent="0.2">
      <c r="A1061" s="6">
        <v>1011</v>
      </c>
      <c r="B1061" s="6">
        <f t="shared" si="93"/>
        <v>33.238356164383561</v>
      </c>
      <c r="C1061" s="3">
        <f>IF($E$2="Male",VLOOKUP(ROUNDDOWN(B1061,0),'Boys WHO lb'!A:M,$I$6,FALSE),IF($E$2="Female",VLOOKUP(ROUNDDOWN(B1061,0),'Girls WHO lb'!A:M,$I$6,FALSE),0))</f>
        <v>29.321480870605001</v>
      </c>
      <c r="D1061" s="3">
        <f>IF($E$2="Male",VLOOKUP(ROUNDUP(B1061,0),'Boys WHO lb'!A:M,$I$6,FALSE),IF($E$2="Female",VLOOKUP(ROUNDUP(B1061,0),'Girls WHO lb'!A:M,$I$6,FALSE),0))</f>
        <v>29.762405394975001</v>
      </c>
      <c r="E1061" s="3">
        <f t="shared" si="94"/>
        <v>29.42657794901648</v>
      </c>
      <c r="F1061" s="3">
        <f t="shared" si="95"/>
        <v>7</v>
      </c>
      <c r="G1061" s="2">
        <f t="shared" si="96"/>
        <v>5</v>
      </c>
      <c r="H1061" s="3">
        <f t="shared" si="97"/>
        <v>4</v>
      </c>
    </row>
    <row r="1062" spans="1:8" x14ac:dyDescent="0.2">
      <c r="A1062" s="6">
        <v>1012</v>
      </c>
      <c r="B1062" s="6">
        <f t="shared" si="93"/>
        <v>33.271232876712325</v>
      </c>
      <c r="C1062" s="3">
        <f>IF($E$2="Male",VLOOKUP(ROUNDDOWN(B1062,0),'Boys WHO lb'!A:M,$I$6,FALSE),IF($E$2="Female",VLOOKUP(ROUNDDOWN(B1062,0),'Girls WHO lb'!A:M,$I$6,FALSE),0))</f>
        <v>29.321480870605001</v>
      </c>
      <c r="D1062" s="3">
        <f>IF($E$2="Male",VLOOKUP(ROUNDUP(B1062,0),'Boys WHO lb'!A:M,$I$6,FALSE),IF($E$2="Female",VLOOKUP(ROUNDUP(B1062,0),'Girls WHO lb'!A:M,$I$6,FALSE),0))</f>
        <v>29.762405394975001</v>
      </c>
      <c r="E1062" s="3">
        <f t="shared" si="94"/>
        <v>29.44107409776289</v>
      </c>
      <c r="F1062" s="3">
        <f t="shared" si="95"/>
        <v>7</v>
      </c>
      <c r="G1062" s="2">
        <f t="shared" si="96"/>
        <v>5</v>
      </c>
      <c r="H1062" s="3">
        <f t="shared" si="97"/>
        <v>4</v>
      </c>
    </row>
    <row r="1063" spans="1:8" x14ac:dyDescent="0.2">
      <c r="A1063" s="6">
        <v>1013</v>
      </c>
      <c r="B1063" s="6">
        <f t="shared" si="93"/>
        <v>33.304109589041097</v>
      </c>
      <c r="C1063" s="3">
        <f>IF($E$2="Male",VLOOKUP(ROUNDDOWN(B1063,0),'Boys WHO lb'!A:M,$I$6,FALSE),IF($E$2="Female",VLOOKUP(ROUNDDOWN(B1063,0),'Girls WHO lb'!A:M,$I$6,FALSE),0))</f>
        <v>29.321480870605001</v>
      </c>
      <c r="D1063" s="3">
        <f>IF($E$2="Male",VLOOKUP(ROUNDUP(B1063,0),'Boys WHO lb'!A:M,$I$6,FALSE),IF($E$2="Female",VLOOKUP(ROUNDUP(B1063,0),'Girls WHO lb'!A:M,$I$6,FALSE),0))</f>
        <v>29.762405394975001</v>
      </c>
      <c r="E1063" s="3">
        <f t="shared" si="94"/>
        <v>29.455570246509303</v>
      </c>
      <c r="F1063" s="3">
        <f t="shared" si="95"/>
        <v>7</v>
      </c>
      <c r="G1063" s="2">
        <f t="shared" si="96"/>
        <v>5</v>
      </c>
      <c r="H1063" s="3">
        <f t="shared" si="97"/>
        <v>4</v>
      </c>
    </row>
    <row r="1064" spans="1:8" x14ac:dyDescent="0.2">
      <c r="A1064" s="6">
        <v>1014</v>
      </c>
      <c r="B1064" s="6">
        <f t="shared" si="93"/>
        <v>33.336986301369862</v>
      </c>
      <c r="C1064" s="3">
        <f>IF($E$2="Male",VLOOKUP(ROUNDDOWN(B1064,0),'Boys WHO lb'!A:M,$I$6,FALSE),IF($E$2="Female",VLOOKUP(ROUNDDOWN(B1064,0),'Girls WHO lb'!A:M,$I$6,FALSE),0))</f>
        <v>29.321480870605001</v>
      </c>
      <c r="D1064" s="3">
        <f>IF($E$2="Male",VLOOKUP(ROUNDUP(B1064,0),'Boys WHO lb'!A:M,$I$6,FALSE),IF($E$2="Female",VLOOKUP(ROUNDUP(B1064,0),'Girls WHO lb'!A:M,$I$6,FALSE),0))</f>
        <v>29.762405394975001</v>
      </c>
      <c r="E1064" s="3">
        <f t="shared" si="94"/>
        <v>29.470066395255714</v>
      </c>
      <c r="F1064" s="3">
        <f t="shared" si="95"/>
        <v>7</v>
      </c>
      <c r="G1064" s="2">
        <f t="shared" si="96"/>
        <v>5</v>
      </c>
      <c r="H1064" s="3">
        <f t="shared" si="97"/>
        <v>4</v>
      </c>
    </row>
    <row r="1065" spans="1:8" x14ac:dyDescent="0.2">
      <c r="A1065" s="6">
        <v>1015</v>
      </c>
      <c r="B1065" s="6">
        <f t="shared" si="93"/>
        <v>33.369863013698627</v>
      </c>
      <c r="C1065" s="3">
        <f>IF($E$2="Male",VLOOKUP(ROUNDDOWN(B1065,0),'Boys WHO lb'!A:M,$I$6,FALSE),IF($E$2="Female",VLOOKUP(ROUNDDOWN(B1065,0),'Girls WHO lb'!A:M,$I$6,FALSE),0))</f>
        <v>29.321480870605001</v>
      </c>
      <c r="D1065" s="3">
        <f>IF($E$2="Male",VLOOKUP(ROUNDUP(B1065,0),'Boys WHO lb'!A:M,$I$6,FALSE),IF($E$2="Female",VLOOKUP(ROUNDUP(B1065,0),'Girls WHO lb'!A:M,$I$6,FALSE),0))</f>
        <v>29.762405394975001</v>
      </c>
      <c r="E1065" s="3">
        <f t="shared" si="94"/>
        <v>29.484562544002124</v>
      </c>
      <c r="F1065" s="3">
        <f t="shared" si="95"/>
        <v>7</v>
      </c>
      <c r="G1065" s="2">
        <f t="shared" si="96"/>
        <v>5</v>
      </c>
      <c r="H1065" s="3">
        <f t="shared" si="97"/>
        <v>4</v>
      </c>
    </row>
    <row r="1066" spans="1:8" x14ac:dyDescent="0.2">
      <c r="A1066" s="6">
        <v>1016</v>
      </c>
      <c r="B1066" s="6">
        <f t="shared" si="93"/>
        <v>33.402739726027399</v>
      </c>
      <c r="C1066" s="3">
        <f>IF($E$2="Male",VLOOKUP(ROUNDDOWN(B1066,0),'Boys WHO lb'!A:M,$I$6,FALSE),IF($E$2="Female",VLOOKUP(ROUNDDOWN(B1066,0),'Girls WHO lb'!A:M,$I$6,FALSE),0))</f>
        <v>29.321480870605001</v>
      </c>
      <c r="D1066" s="3">
        <f>IF($E$2="Male",VLOOKUP(ROUNDUP(B1066,0),'Boys WHO lb'!A:M,$I$6,FALSE),IF($E$2="Female",VLOOKUP(ROUNDUP(B1066,0),'Girls WHO lb'!A:M,$I$6,FALSE),0))</f>
        <v>29.762405394975001</v>
      </c>
      <c r="E1066" s="3">
        <f t="shared" si="94"/>
        <v>29.499058692748537</v>
      </c>
      <c r="F1066" s="3">
        <f t="shared" si="95"/>
        <v>7</v>
      </c>
      <c r="G1066" s="2">
        <f t="shared" si="96"/>
        <v>5</v>
      </c>
      <c r="H1066" s="3">
        <f t="shared" si="97"/>
        <v>4</v>
      </c>
    </row>
    <row r="1067" spans="1:8" x14ac:dyDescent="0.2">
      <c r="A1067" s="6">
        <v>1017</v>
      </c>
      <c r="B1067" s="6">
        <f t="shared" si="93"/>
        <v>33.435616438356163</v>
      </c>
      <c r="C1067" s="3">
        <f>IF($E$2="Male",VLOOKUP(ROUNDDOWN(B1067,0),'Boys WHO lb'!A:M,$I$6,FALSE),IF($E$2="Female",VLOOKUP(ROUNDDOWN(B1067,0),'Girls WHO lb'!A:M,$I$6,FALSE),0))</f>
        <v>29.321480870605001</v>
      </c>
      <c r="D1067" s="3">
        <f>IF($E$2="Male",VLOOKUP(ROUNDUP(B1067,0),'Boys WHO lb'!A:M,$I$6,FALSE),IF($E$2="Female",VLOOKUP(ROUNDUP(B1067,0),'Girls WHO lb'!A:M,$I$6,FALSE),0))</f>
        <v>29.762405394975001</v>
      </c>
      <c r="E1067" s="3">
        <f t="shared" si="94"/>
        <v>29.513554841494944</v>
      </c>
      <c r="F1067" s="3">
        <f t="shared" si="95"/>
        <v>7</v>
      </c>
      <c r="G1067" s="2">
        <f t="shared" si="96"/>
        <v>5</v>
      </c>
      <c r="H1067" s="3">
        <f t="shared" si="97"/>
        <v>4</v>
      </c>
    </row>
    <row r="1068" spans="1:8" x14ac:dyDescent="0.2">
      <c r="A1068" s="6">
        <v>1018</v>
      </c>
      <c r="B1068" s="6">
        <f t="shared" si="93"/>
        <v>33.468493150684928</v>
      </c>
      <c r="C1068" s="3">
        <f>IF($E$2="Male",VLOOKUP(ROUNDDOWN(B1068,0),'Boys WHO lb'!A:M,$I$6,FALSE),IF($E$2="Female",VLOOKUP(ROUNDDOWN(B1068,0),'Girls WHO lb'!A:M,$I$6,FALSE),0))</f>
        <v>29.321480870605001</v>
      </c>
      <c r="D1068" s="3">
        <f>IF($E$2="Male",VLOOKUP(ROUNDUP(B1068,0),'Boys WHO lb'!A:M,$I$6,FALSE),IF($E$2="Female",VLOOKUP(ROUNDUP(B1068,0),'Girls WHO lb'!A:M,$I$6,FALSE),0))</f>
        <v>29.762405394975001</v>
      </c>
      <c r="E1068" s="3">
        <f t="shared" si="94"/>
        <v>29.528050990241354</v>
      </c>
      <c r="F1068" s="3">
        <f t="shared" si="95"/>
        <v>7</v>
      </c>
      <c r="G1068" s="2">
        <f t="shared" si="96"/>
        <v>5</v>
      </c>
      <c r="H1068" s="3">
        <f t="shared" si="97"/>
        <v>4</v>
      </c>
    </row>
    <row r="1069" spans="1:8" x14ac:dyDescent="0.2">
      <c r="A1069" s="6">
        <v>1019</v>
      </c>
      <c r="B1069" s="6">
        <f t="shared" si="93"/>
        <v>33.5013698630137</v>
      </c>
      <c r="C1069" s="3">
        <f>IF($E$2="Male",VLOOKUP(ROUNDDOWN(B1069,0),'Boys WHO lb'!A:M,$I$6,FALSE),IF($E$2="Female",VLOOKUP(ROUNDDOWN(B1069,0),'Girls WHO lb'!A:M,$I$6,FALSE),0))</f>
        <v>29.321480870605001</v>
      </c>
      <c r="D1069" s="3">
        <f>IF($E$2="Male",VLOOKUP(ROUNDUP(B1069,0),'Boys WHO lb'!A:M,$I$6,FALSE),IF($E$2="Female",VLOOKUP(ROUNDUP(B1069,0),'Girls WHO lb'!A:M,$I$6,FALSE),0))</f>
        <v>29.762405394975001</v>
      </c>
      <c r="E1069" s="3">
        <f t="shared" si="94"/>
        <v>29.542547138987768</v>
      </c>
      <c r="F1069" s="3">
        <f t="shared" si="95"/>
        <v>7</v>
      </c>
      <c r="G1069" s="2">
        <f t="shared" si="96"/>
        <v>5</v>
      </c>
      <c r="H1069" s="3">
        <f t="shared" si="97"/>
        <v>4</v>
      </c>
    </row>
    <row r="1070" spans="1:8" x14ac:dyDescent="0.2">
      <c r="A1070" s="6">
        <v>1020</v>
      </c>
      <c r="B1070" s="6">
        <f t="shared" si="93"/>
        <v>33.534246575342465</v>
      </c>
      <c r="C1070" s="3">
        <f>IF($E$2="Male",VLOOKUP(ROUNDDOWN(B1070,0),'Boys WHO lb'!A:M,$I$6,FALSE),IF($E$2="Female",VLOOKUP(ROUNDDOWN(B1070,0),'Girls WHO lb'!A:M,$I$6,FALSE),0))</f>
        <v>29.321480870605001</v>
      </c>
      <c r="D1070" s="3">
        <f>IF($E$2="Male",VLOOKUP(ROUNDUP(B1070,0),'Boys WHO lb'!A:M,$I$6,FALSE),IF($E$2="Female",VLOOKUP(ROUNDUP(B1070,0),'Girls WHO lb'!A:M,$I$6,FALSE),0))</f>
        <v>29.762405394975001</v>
      </c>
      <c r="E1070" s="3">
        <f t="shared" si="94"/>
        <v>29.557043287734178</v>
      </c>
      <c r="F1070" s="3">
        <f t="shared" si="95"/>
        <v>7</v>
      </c>
      <c r="G1070" s="2">
        <f t="shared" si="96"/>
        <v>5</v>
      </c>
      <c r="H1070" s="3">
        <f t="shared" si="97"/>
        <v>4</v>
      </c>
    </row>
    <row r="1071" spans="1:8" x14ac:dyDescent="0.2">
      <c r="A1071" s="6">
        <v>1021</v>
      </c>
      <c r="B1071" s="6">
        <f t="shared" si="93"/>
        <v>33.56712328767123</v>
      </c>
      <c r="C1071" s="3">
        <f>IF($E$2="Male",VLOOKUP(ROUNDDOWN(B1071,0),'Boys WHO lb'!A:M,$I$6,FALSE),IF($E$2="Female",VLOOKUP(ROUNDDOWN(B1071,0),'Girls WHO lb'!A:M,$I$6,FALSE),0))</f>
        <v>29.321480870605001</v>
      </c>
      <c r="D1071" s="3">
        <f>IF($E$2="Male",VLOOKUP(ROUNDUP(B1071,0),'Boys WHO lb'!A:M,$I$6,FALSE),IF($E$2="Female",VLOOKUP(ROUNDUP(B1071,0),'Girls WHO lb'!A:M,$I$6,FALSE),0))</f>
        <v>29.762405394975001</v>
      </c>
      <c r="E1071" s="3">
        <f t="shared" si="94"/>
        <v>29.571539436480588</v>
      </c>
      <c r="F1071" s="3">
        <f t="shared" si="95"/>
        <v>7</v>
      </c>
      <c r="G1071" s="2">
        <f t="shared" si="96"/>
        <v>5</v>
      </c>
      <c r="H1071" s="3">
        <f t="shared" si="97"/>
        <v>4</v>
      </c>
    </row>
    <row r="1072" spans="1:8" x14ac:dyDescent="0.2">
      <c r="A1072" s="6">
        <v>1022</v>
      </c>
      <c r="B1072" s="6">
        <f t="shared" si="93"/>
        <v>33.6</v>
      </c>
      <c r="C1072" s="3">
        <f>IF($E$2="Male",VLOOKUP(ROUNDDOWN(B1072,0),'Boys WHO lb'!A:M,$I$6,FALSE),IF($E$2="Female",VLOOKUP(ROUNDDOWN(B1072,0),'Girls WHO lb'!A:M,$I$6,FALSE),0))</f>
        <v>29.321480870605001</v>
      </c>
      <c r="D1072" s="3">
        <f>IF($E$2="Male",VLOOKUP(ROUNDUP(B1072,0),'Boys WHO lb'!A:M,$I$6,FALSE),IF($E$2="Female",VLOOKUP(ROUNDUP(B1072,0),'Girls WHO lb'!A:M,$I$6,FALSE),0))</f>
        <v>29.762405394975001</v>
      </c>
      <c r="E1072" s="3">
        <f t="shared" si="94"/>
        <v>29.586035585227002</v>
      </c>
      <c r="F1072" s="3">
        <f t="shared" si="95"/>
        <v>7</v>
      </c>
      <c r="G1072" s="2">
        <f t="shared" si="96"/>
        <v>5</v>
      </c>
      <c r="H1072" s="3">
        <f t="shared" si="97"/>
        <v>4</v>
      </c>
    </row>
    <row r="1073" spans="1:8" x14ac:dyDescent="0.2">
      <c r="A1073" s="6">
        <v>1023</v>
      </c>
      <c r="B1073" s="6">
        <f t="shared" si="93"/>
        <v>33.632876712328766</v>
      </c>
      <c r="C1073" s="3">
        <f>IF($E$2="Male",VLOOKUP(ROUNDDOWN(B1073,0),'Boys WHO lb'!A:M,$I$6,FALSE),IF($E$2="Female",VLOOKUP(ROUNDDOWN(B1073,0),'Girls WHO lb'!A:M,$I$6,FALSE),0))</f>
        <v>29.321480870605001</v>
      </c>
      <c r="D1073" s="3">
        <f>IF($E$2="Male",VLOOKUP(ROUNDUP(B1073,0),'Boys WHO lb'!A:M,$I$6,FALSE),IF($E$2="Female",VLOOKUP(ROUNDUP(B1073,0),'Girls WHO lb'!A:M,$I$6,FALSE),0))</f>
        <v>29.762405394975001</v>
      </c>
      <c r="E1073" s="3">
        <f t="shared" si="94"/>
        <v>29.600531733973412</v>
      </c>
      <c r="F1073" s="3">
        <f t="shared" si="95"/>
        <v>7</v>
      </c>
      <c r="G1073" s="2">
        <f t="shared" si="96"/>
        <v>5</v>
      </c>
      <c r="H1073" s="3">
        <f t="shared" si="97"/>
        <v>4</v>
      </c>
    </row>
    <row r="1074" spans="1:8" x14ac:dyDescent="0.2">
      <c r="A1074" s="6">
        <v>1024</v>
      </c>
      <c r="B1074" s="6">
        <f t="shared" ref="B1074:B1137" si="98">A1074/$I$3</f>
        <v>33.665753424657531</v>
      </c>
      <c r="C1074" s="3">
        <f>IF($E$2="Male",VLOOKUP(ROUNDDOWN(B1074,0),'Boys WHO lb'!A:M,$I$6,FALSE),IF($E$2="Female",VLOOKUP(ROUNDDOWN(B1074,0),'Girls WHO lb'!A:M,$I$6,FALSE),0))</f>
        <v>29.321480870605001</v>
      </c>
      <c r="D1074" s="3">
        <f>IF($E$2="Male",VLOOKUP(ROUNDUP(B1074,0),'Boys WHO lb'!A:M,$I$6,FALSE),IF($E$2="Female",VLOOKUP(ROUNDUP(B1074,0),'Girls WHO lb'!A:M,$I$6,FALSE),0))</f>
        <v>29.762405394975001</v>
      </c>
      <c r="E1074" s="3">
        <f t="shared" ref="E1074:E1137" si="99">C1074+(MOD(B1074,1)*(D1074-C1074))</f>
        <v>29.615027882719822</v>
      </c>
      <c r="F1074" s="3">
        <f t="shared" ref="F1074:F1137" si="100">IF(B1074&lt;=1,12,IF(B1074&lt;=3,10,IF(B1074&lt;=12,8,IF(B1074&lt;=36,7))))</f>
        <v>7</v>
      </c>
      <c r="G1074" s="2">
        <f t="shared" si="96"/>
        <v>5</v>
      </c>
      <c r="H1074" s="3">
        <f t="shared" si="97"/>
        <v>4</v>
      </c>
    </row>
    <row r="1075" spans="1:8" x14ac:dyDescent="0.2">
      <c r="A1075" s="6">
        <v>1025</v>
      </c>
      <c r="B1075" s="6">
        <f t="shared" si="98"/>
        <v>33.698630136986303</v>
      </c>
      <c r="C1075" s="3">
        <f>IF($E$2="Male",VLOOKUP(ROUNDDOWN(B1075,0),'Boys WHO lb'!A:M,$I$6,FALSE),IF($E$2="Female",VLOOKUP(ROUNDDOWN(B1075,0),'Girls WHO lb'!A:M,$I$6,FALSE),0))</f>
        <v>29.321480870605001</v>
      </c>
      <c r="D1075" s="3">
        <f>IF($E$2="Male",VLOOKUP(ROUNDUP(B1075,0),'Boys WHO lb'!A:M,$I$6,FALSE),IF($E$2="Female",VLOOKUP(ROUNDUP(B1075,0),'Girls WHO lb'!A:M,$I$6,FALSE),0))</f>
        <v>29.762405394975001</v>
      </c>
      <c r="E1075" s="3">
        <f t="shared" si="99"/>
        <v>29.629524031466236</v>
      </c>
      <c r="F1075" s="3">
        <f t="shared" si="100"/>
        <v>7</v>
      </c>
      <c r="G1075" s="2">
        <f t="shared" ref="G1075:G1138" si="101">IF(E1075&lt;=8,0,IF(E1075&lt;=12,1,IF(E1075&lt;=16,2,IF(E1075&lt;=22,3,IF(E1075&lt;=27,4,IF(E1075&lt;=35,5,IF(E1075&lt;=50,6,"")))))))</f>
        <v>5</v>
      </c>
      <c r="H1075" s="3">
        <f t="shared" ref="H1075:H1138" si="102">IF(E1075&lt;=10,0,IF(E1075&lt;=15,1,IF(E1075&lt;=18,2,IF(E1075&lt;=28,3,IF(E1075&lt;=37,4,IF(E1075&lt;=50,6,""))))))</f>
        <v>4</v>
      </c>
    </row>
    <row r="1076" spans="1:8" x14ac:dyDescent="0.2">
      <c r="A1076" s="6">
        <v>1026</v>
      </c>
      <c r="B1076" s="6">
        <f t="shared" si="98"/>
        <v>33.731506849315068</v>
      </c>
      <c r="C1076" s="3">
        <f>IF($E$2="Male",VLOOKUP(ROUNDDOWN(B1076,0),'Boys WHO lb'!A:M,$I$6,FALSE),IF($E$2="Female",VLOOKUP(ROUNDDOWN(B1076,0),'Girls WHO lb'!A:M,$I$6,FALSE),0))</f>
        <v>29.321480870605001</v>
      </c>
      <c r="D1076" s="3">
        <f>IF($E$2="Male",VLOOKUP(ROUNDUP(B1076,0),'Boys WHO lb'!A:M,$I$6,FALSE),IF($E$2="Female",VLOOKUP(ROUNDUP(B1076,0),'Girls WHO lb'!A:M,$I$6,FALSE),0))</f>
        <v>29.762405394975001</v>
      </c>
      <c r="E1076" s="3">
        <f t="shared" si="99"/>
        <v>29.644020180212646</v>
      </c>
      <c r="F1076" s="3">
        <f t="shared" si="100"/>
        <v>7</v>
      </c>
      <c r="G1076" s="2">
        <f t="shared" si="101"/>
        <v>5</v>
      </c>
      <c r="H1076" s="3">
        <f t="shared" si="102"/>
        <v>4</v>
      </c>
    </row>
    <row r="1077" spans="1:8" x14ac:dyDescent="0.2">
      <c r="A1077" s="6">
        <v>1027</v>
      </c>
      <c r="B1077" s="6">
        <f t="shared" si="98"/>
        <v>33.764383561643832</v>
      </c>
      <c r="C1077" s="3">
        <f>IF($E$2="Male",VLOOKUP(ROUNDDOWN(B1077,0),'Boys WHO lb'!A:M,$I$6,FALSE),IF($E$2="Female",VLOOKUP(ROUNDDOWN(B1077,0),'Girls WHO lb'!A:M,$I$6,FALSE),0))</f>
        <v>29.321480870605001</v>
      </c>
      <c r="D1077" s="3">
        <f>IF($E$2="Male",VLOOKUP(ROUNDUP(B1077,0),'Boys WHO lb'!A:M,$I$6,FALSE),IF($E$2="Female",VLOOKUP(ROUNDUP(B1077,0),'Girls WHO lb'!A:M,$I$6,FALSE),0))</f>
        <v>29.762405394975001</v>
      </c>
      <c r="E1077" s="3">
        <f t="shared" si="99"/>
        <v>29.658516328959056</v>
      </c>
      <c r="F1077" s="3">
        <f t="shared" si="100"/>
        <v>7</v>
      </c>
      <c r="G1077" s="2">
        <f t="shared" si="101"/>
        <v>5</v>
      </c>
      <c r="H1077" s="3">
        <f t="shared" si="102"/>
        <v>4</v>
      </c>
    </row>
    <row r="1078" spans="1:8" x14ac:dyDescent="0.2">
      <c r="A1078" s="6">
        <v>1028</v>
      </c>
      <c r="B1078" s="6">
        <f t="shared" si="98"/>
        <v>33.797260273972604</v>
      </c>
      <c r="C1078" s="3">
        <f>IF($E$2="Male",VLOOKUP(ROUNDDOWN(B1078,0),'Boys WHO lb'!A:M,$I$6,FALSE),IF($E$2="Female",VLOOKUP(ROUNDDOWN(B1078,0),'Girls WHO lb'!A:M,$I$6,FALSE),0))</f>
        <v>29.321480870605001</v>
      </c>
      <c r="D1078" s="3">
        <f>IF($E$2="Male",VLOOKUP(ROUNDUP(B1078,0),'Boys WHO lb'!A:M,$I$6,FALSE),IF($E$2="Female",VLOOKUP(ROUNDUP(B1078,0),'Girls WHO lb'!A:M,$I$6,FALSE),0))</f>
        <v>29.762405394975001</v>
      </c>
      <c r="E1078" s="3">
        <f t="shared" si="99"/>
        <v>29.673012477705466</v>
      </c>
      <c r="F1078" s="3">
        <f t="shared" si="100"/>
        <v>7</v>
      </c>
      <c r="G1078" s="2">
        <f t="shared" si="101"/>
        <v>5</v>
      </c>
      <c r="H1078" s="3">
        <f t="shared" si="102"/>
        <v>4</v>
      </c>
    </row>
    <row r="1079" spans="1:8" x14ac:dyDescent="0.2">
      <c r="A1079" s="6">
        <v>1029</v>
      </c>
      <c r="B1079" s="6">
        <f t="shared" si="98"/>
        <v>33.830136986301369</v>
      </c>
      <c r="C1079" s="3">
        <f>IF($E$2="Male",VLOOKUP(ROUNDDOWN(B1079,0),'Boys WHO lb'!A:M,$I$6,FALSE),IF($E$2="Female",VLOOKUP(ROUNDDOWN(B1079,0),'Girls WHO lb'!A:M,$I$6,FALSE),0))</f>
        <v>29.321480870605001</v>
      </c>
      <c r="D1079" s="3">
        <f>IF($E$2="Male",VLOOKUP(ROUNDUP(B1079,0),'Boys WHO lb'!A:M,$I$6,FALSE),IF($E$2="Female",VLOOKUP(ROUNDUP(B1079,0),'Girls WHO lb'!A:M,$I$6,FALSE),0))</f>
        <v>29.762405394975001</v>
      </c>
      <c r="E1079" s="3">
        <f t="shared" si="99"/>
        <v>29.687508626451876</v>
      </c>
      <c r="F1079" s="3">
        <f t="shared" si="100"/>
        <v>7</v>
      </c>
      <c r="G1079" s="2">
        <f t="shared" si="101"/>
        <v>5</v>
      </c>
      <c r="H1079" s="3">
        <f t="shared" si="102"/>
        <v>4</v>
      </c>
    </row>
    <row r="1080" spans="1:8" x14ac:dyDescent="0.2">
      <c r="A1080" s="6">
        <v>1030</v>
      </c>
      <c r="B1080" s="6">
        <f t="shared" si="98"/>
        <v>33.863013698630134</v>
      </c>
      <c r="C1080" s="3">
        <f>IF($E$2="Male",VLOOKUP(ROUNDDOWN(B1080,0),'Boys WHO lb'!A:M,$I$6,FALSE),IF($E$2="Female",VLOOKUP(ROUNDDOWN(B1080,0),'Girls WHO lb'!A:M,$I$6,FALSE),0))</f>
        <v>29.321480870605001</v>
      </c>
      <c r="D1080" s="3">
        <f>IF($E$2="Male",VLOOKUP(ROUNDUP(B1080,0),'Boys WHO lb'!A:M,$I$6,FALSE),IF($E$2="Female",VLOOKUP(ROUNDUP(B1080,0),'Girls WHO lb'!A:M,$I$6,FALSE),0))</f>
        <v>29.762405394975001</v>
      </c>
      <c r="E1080" s="3">
        <f t="shared" si="99"/>
        <v>29.702004775198287</v>
      </c>
      <c r="F1080" s="3">
        <f t="shared" si="100"/>
        <v>7</v>
      </c>
      <c r="G1080" s="2">
        <f t="shared" si="101"/>
        <v>5</v>
      </c>
      <c r="H1080" s="3">
        <f t="shared" si="102"/>
        <v>4</v>
      </c>
    </row>
    <row r="1081" spans="1:8" x14ac:dyDescent="0.2">
      <c r="A1081" s="6">
        <v>1031</v>
      </c>
      <c r="B1081" s="6">
        <f t="shared" si="98"/>
        <v>33.895890410958906</v>
      </c>
      <c r="C1081" s="3">
        <f>IF($E$2="Male",VLOOKUP(ROUNDDOWN(B1081,0),'Boys WHO lb'!A:M,$I$6,FALSE),IF($E$2="Female",VLOOKUP(ROUNDDOWN(B1081,0),'Girls WHO lb'!A:M,$I$6,FALSE),0))</f>
        <v>29.321480870605001</v>
      </c>
      <c r="D1081" s="3">
        <f>IF($E$2="Male",VLOOKUP(ROUNDUP(B1081,0),'Boys WHO lb'!A:M,$I$6,FALSE),IF($E$2="Female",VLOOKUP(ROUNDUP(B1081,0),'Girls WHO lb'!A:M,$I$6,FALSE),0))</f>
        <v>29.762405394975001</v>
      </c>
      <c r="E1081" s="3">
        <f t="shared" si="99"/>
        <v>29.7165009239447</v>
      </c>
      <c r="F1081" s="3">
        <f t="shared" si="100"/>
        <v>7</v>
      </c>
      <c r="G1081" s="2">
        <f t="shared" si="101"/>
        <v>5</v>
      </c>
      <c r="H1081" s="3">
        <f t="shared" si="102"/>
        <v>4</v>
      </c>
    </row>
    <row r="1082" spans="1:8" x14ac:dyDescent="0.2">
      <c r="A1082" s="6">
        <v>1032</v>
      </c>
      <c r="B1082" s="6">
        <f t="shared" si="98"/>
        <v>33.92876712328767</v>
      </c>
      <c r="C1082" s="3">
        <f>IF($E$2="Male",VLOOKUP(ROUNDDOWN(B1082,0),'Boys WHO lb'!A:M,$I$6,FALSE),IF($E$2="Female",VLOOKUP(ROUNDDOWN(B1082,0),'Girls WHO lb'!A:M,$I$6,FALSE),0))</f>
        <v>29.321480870605001</v>
      </c>
      <c r="D1082" s="3">
        <f>IF($E$2="Male",VLOOKUP(ROUNDUP(B1082,0),'Boys WHO lb'!A:M,$I$6,FALSE),IF($E$2="Female",VLOOKUP(ROUNDUP(B1082,0),'Girls WHO lb'!A:M,$I$6,FALSE),0))</f>
        <v>29.762405394975001</v>
      </c>
      <c r="E1082" s="3">
        <f t="shared" si="99"/>
        <v>29.73099707269111</v>
      </c>
      <c r="F1082" s="3">
        <f t="shared" si="100"/>
        <v>7</v>
      </c>
      <c r="G1082" s="2">
        <f t="shared" si="101"/>
        <v>5</v>
      </c>
      <c r="H1082" s="3">
        <f t="shared" si="102"/>
        <v>4</v>
      </c>
    </row>
    <row r="1083" spans="1:8" x14ac:dyDescent="0.2">
      <c r="A1083" s="6">
        <v>1033</v>
      </c>
      <c r="B1083" s="6">
        <f t="shared" si="98"/>
        <v>33.961643835616435</v>
      </c>
      <c r="C1083" s="3">
        <f>IF($E$2="Male",VLOOKUP(ROUNDDOWN(B1083,0),'Boys WHO lb'!A:M,$I$6,FALSE),IF($E$2="Female",VLOOKUP(ROUNDDOWN(B1083,0),'Girls WHO lb'!A:M,$I$6,FALSE),0))</f>
        <v>29.321480870605001</v>
      </c>
      <c r="D1083" s="3">
        <f>IF($E$2="Male",VLOOKUP(ROUNDUP(B1083,0),'Boys WHO lb'!A:M,$I$6,FALSE),IF($E$2="Female",VLOOKUP(ROUNDUP(B1083,0),'Girls WHO lb'!A:M,$I$6,FALSE),0))</f>
        <v>29.762405394975001</v>
      </c>
      <c r="E1083" s="3">
        <f t="shared" si="99"/>
        <v>29.745493221437521</v>
      </c>
      <c r="F1083" s="3">
        <f t="shared" si="100"/>
        <v>7</v>
      </c>
      <c r="G1083" s="2">
        <f t="shared" si="101"/>
        <v>5</v>
      </c>
      <c r="H1083" s="3">
        <f t="shared" si="102"/>
        <v>4</v>
      </c>
    </row>
    <row r="1084" spans="1:8" x14ac:dyDescent="0.2">
      <c r="A1084" s="6">
        <v>1034</v>
      </c>
      <c r="B1084" s="6">
        <f t="shared" si="98"/>
        <v>33.994520547945207</v>
      </c>
      <c r="C1084" s="3">
        <f>IF($E$2="Male",VLOOKUP(ROUNDDOWN(B1084,0),'Boys WHO lb'!A:M,$I$6,FALSE),IF($E$2="Female",VLOOKUP(ROUNDDOWN(B1084,0),'Girls WHO lb'!A:M,$I$6,FALSE),0))</f>
        <v>29.321480870605001</v>
      </c>
      <c r="D1084" s="3">
        <f>IF($E$2="Male",VLOOKUP(ROUNDUP(B1084,0),'Boys WHO lb'!A:M,$I$6,FALSE),IF($E$2="Female",VLOOKUP(ROUNDUP(B1084,0),'Girls WHO lb'!A:M,$I$6,FALSE),0))</f>
        <v>29.762405394975001</v>
      </c>
      <c r="E1084" s="3">
        <f t="shared" si="99"/>
        <v>29.759989370183934</v>
      </c>
      <c r="F1084" s="3">
        <f t="shared" si="100"/>
        <v>7</v>
      </c>
      <c r="G1084" s="2">
        <f t="shared" si="101"/>
        <v>5</v>
      </c>
      <c r="H1084" s="3">
        <f t="shared" si="102"/>
        <v>4</v>
      </c>
    </row>
    <row r="1085" spans="1:8" x14ac:dyDescent="0.2">
      <c r="A1085" s="6">
        <v>1035</v>
      </c>
      <c r="B1085" s="6">
        <f t="shared" si="98"/>
        <v>34.027397260273972</v>
      </c>
      <c r="C1085" s="3">
        <f>IF($E$2="Male",VLOOKUP(ROUNDDOWN(B1085,0),'Boys WHO lb'!A:M,$I$6,FALSE),IF($E$2="Female",VLOOKUP(ROUNDDOWN(B1085,0),'Girls WHO lb'!A:M,$I$6,FALSE),0))</f>
        <v>29.762405394975001</v>
      </c>
      <c r="D1085" s="3">
        <f>IF($E$2="Male",VLOOKUP(ROUNDUP(B1085,0),'Boys WHO lb'!A:M,$I$6,FALSE),IF($E$2="Female",VLOOKUP(ROUNDUP(B1085,0),'Girls WHO lb'!A:M,$I$6,FALSE),0))</f>
        <v>30.203329919344998</v>
      </c>
      <c r="E1085" s="3">
        <f t="shared" si="99"/>
        <v>29.774485518930344</v>
      </c>
      <c r="F1085" s="3">
        <f t="shared" si="100"/>
        <v>7</v>
      </c>
      <c r="G1085" s="2">
        <f t="shared" si="101"/>
        <v>5</v>
      </c>
      <c r="H1085" s="3">
        <f t="shared" si="102"/>
        <v>4</v>
      </c>
    </row>
    <row r="1086" spans="1:8" x14ac:dyDescent="0.2">
      <c r="A1086" s="6">
        <v>1036</v>
      </c>
      <c r="B1086" s="6">
        <f t="shared" si="98"/>
        <v>34.060273972602737</v>
      </c>
      <c r="C1086" s="3">
        <f>IF($E$2="Male",VLOOKUP(ROUNDDOWN(B1086,0),'Boys WHO lb'!A:M,$I$6,FALSE),IF($E$2="Female",VLOOKUP(ROUNDDOWN(B1086,0),'Girls WHO lb'!A:M,$I$6,FALSE),0))</f>
        <v>29.762405394975001</v>
      </c>
      <c r="D1086" s="3">
        <f>IF($E$2="Male",VLOOKUP(ROUNDUP(B1086,0),'Boys WHO lb'!A:M,$I$6,FALSE),IF($E$2="Female",VLOOKUP(ROUNDUP(B1086,0),'Girls WHO lb'!A:M,$I$6,FALSE),0))</f>
        <v>30.203329919344998</v>
      </c>
      <c r="E1086" s="3">
        <f t="shared" si="99"/>
        <v>29.788981667676754</v>
      </c>
      <c r="F1086" s="3">
        <f t="shared" si="100"/>
        <v>7</v>
      </c>
      <c r="G1086" s="2">
        <f t="shared" si="101"/>
        <v>5</v>
      </c>
      <c r="H1086" s="3">
        <f t="shared" si="102"/>
        <v>4</v>
      </c>
    </row>
    <row r="1087" spans="1:8" x14ac:dyDescent="0.2">
      <c r="A1087" s="6">
        <v>1037</v>
      </c>
      <c r="B1087" s="6">
        <f t="shared" si="98"/>
        <v>34.093150684931508</v>
      </c>
      <c r="C1087" s="3">
        <f>IF($E$2="Male",VLOOKUP(ROUNDDOWN(B1087,0),'Boys WHO lb'!A:M,$I$6,FALSE),IF($E$2="Female",VLOOKUP(ROUNDDOWN(B1087,0),'Girls WHO lb'!A:M,$I$6,FALSE),0))</f>
        <v>29.762405394975001</v>
      </c>
      <c r="D1087" s="3">
        <f>IF($E$2="Male",VLOOKUP(ROUNDUP(B1087,0),'Boys WHO lb'!A:M,$I$6,FALSE),IF($E$2="Female",VLOOKUP(ROUNDUP(B1087,0),'Girls WHO lb'!A:M,$I$6,FALSE),0))</f>
        <v>30.203329919344998</v>
      </c>
      <c r="E1087" s="3">
        <f t="shared" si="99"/>
        <v>29.803477816423165</v>
      </c>
      <c r="F1087" s="3">
        <f t="shared" si="100"/>
        <v>7</v>
      </c>
      <c r="G1087" s="2">
        <f t="shared" si="101"/>
        <v>5</v>
      </c>
      <c r="H1087" s="3">
        <f t="shared" si="102"/>
        <v>4</v>
      </c>
    </row>
    <row r="1088" spans="1:8" x14ac:dyDescent="0.2">
      <c r="A1088" s="6">
        <v>1038</v>
      </c>
      <c r="B1088" s="6">
        <f t="shared" si="98"/>
        <v>34.126027397260273</v>
      </c>
      <c r="C1088" s="3">
        <f>IF($E$2="Male",VLOOKUP(ROUNDDOWN(B1088,0),'Boys WHO lb'!A:M,$I$6,FALSE),IF($E$2="Female",VLOOKUP(ROUNDDOWN(B1088,0),'Girls WHO lb'!A:M,$I$6,FALSE),0))</f>
        <v>29.762405394975001</v>
      </c>
      <c r="D1088" s="3">
        <f>IF($E$2="Male",VLOOKUP(ROUNDUP(B1088,0),'Boys WHO lb'!A:M,$I$6,FALSE),IF($E$2="Female",VLOOKUP(ROUNDUP(B1088,0),'Girls WHO lb'!A:M,$I$6,FALSE),0))</f>
        <v>30.203329919344998</v>
      </c>
      <c r="E1088" s="3">
        <f t="shared" si="99"/>
        <v>29.817973965169575</v>
      </c>
      <c r="F1088" s="3">
        <f t="shared" si="100"/>
        <v>7</v>
      </c>
      <c r="G1088" s="2">
        <f t="shared" si="101"/>
        <v>5</v>
      </c>
      <c r="H1088" s="3">
        <f t="shared" si="102"/>
        <v>4</v>
      </c>
    </row>
    <row r="1089" spans="1:8" x14ac:dyDescent="0.2">
      <c r="A1089" s="6">
        <v>1039</v>
      </c>
      <c r="B1089" s="6">
        <f t="shared" si="98"/>
        <v>34.158904109589038</v>
      </c>
      <c r="C1089" s="3">
        <f>IF($E$2="Male",VLOOKUP(ROUNDDOWN(B1089,0),'Boys WHO lb'!A:M,$I$6,FALSE),IF($E$2="Female",VLOOKUP(ROUNDDOWN(B1089,0),'Girls WHO lb'!A:M,$I$6,FALSE),0))</f>
        <v>29.762405394975001</v>
      </c>
      <c r="D1089" s="3">
        <f>IF($E$2="Male",VLOOKUP(ROUNDUP(B1089,0),'Boys WHO lb'!A:M,$I$6,FALSE),IF($E$2="Female",VLOOKUP(ROUNDUP(B1089,0),'Girls WHO lb'!A:M,$I$6,FALSE),0))</f>
        <v>30.203329919344998</v>
      </c>
      <c r="E1089" s="3">
        <f t="shared" si="99"/>
        <v>29.832470113915985</v>
      </c>
      <c r="F1089" s="3">
        <f t="shared" si="100"/>
        <v>7</v>
      </c>
      <c r="G1089" s="2">
        <f t="shared" si="101"/>
        <v>5</v>
      </c>
      <c r="H1089" s="3">
        <f t="shared" si="102"/>
        <v>4</v>
      </c>
    </row>
    <row r="1090" spans="1:8" x14ac:dyDescent="0.2">
      <c r="A1090" s="6">
        <v>1040</v>
      </c>
      <c r="B1090" s="6">
        <f t="shared" si="98"/>
        <v>34.19178082191781</v>
      </c>
      <c r="C1090" s="3">
        <f>IF($E$2="Male",VLOOKUP(ROUNDDOWN(B1090,0),'Boys WHO lb'!A:M,$I$6,FALSE),IF($E$2="Female",VLOOKUP(ROUNDDOWN(B1090,0),'Girls WHO lb'!A:M,$I$6,FALSE),0))</f>
        <v>29.762405394975001</v>
      </c>
      <c r="D1090" s="3">
        <f>IF($E$2="Male",VLOOKUP(ROUNDUP(B1090,0),'Boys WHO lb'!A:M,$I$6,FALSE),IF($E$2="Female",VLOOKUP(ROUNDUP(B1090,0),'Girls WHO lb'!A:M,$I$6,FALSE),0))</f>
        <v>30.203329919344998</v>
      </c>
      <c r="E1090" s="3">
        <f t="shared" si="99"/>
        <v>29.846966262662399</v>
      </c>
      <c r="F1090" s="3">
        <f t="shared" si="100"/>
        <v>7</v>
      </c>
      <c r="G1090" s="2">
        <f t="shared" si="101"/>
        <v>5</v>
      </c>
      <c r="H1090" s="3">
        <f t="shared" si="102"/>
        <v>4</v>
      </c>
    </row>
    <row r="1091" spans="1:8" x14ac:dyDescent="0.2">
      <c r="A1091" s="6">
        <v>1041</v>
      </c>
      <c r="B1091" s="6">
        <f t="shared" si="98"/>
        <v>34.224657534246575</v>
      </c>
      <c r="C1091" s="3">
        <f>IF($E$2="Male",VLOOKUP(ROUNDDOWN(B1091,0),'Boys WHO lb'!A:M,$I$6,FALSE),IF($E$2="Female",VLOOKUP(ROUNDDOWN(B1091,0),'Girls WHO lb'!A:M,$I$6,FALSE),0))</f>
        <v>29.762405394975001</v>
      </c>
      <c r="D1091" s="3">
        <f>IF($E$2="Male",VLOOKUP(ROUNDUP(B1091,0),'Boys WHO lb'!A:M,$I$6,FALSE),IF($E$2="Female",VLOOKUP(ROUNDUP(B1091,0),'Girls WHO lb'!A:M,$I$6,FALSE),0))</f>
        <v>30.203329919344998</v>
      </c>
      <c r="E1091" s="3">
        <f t="shared" si="99"/>
        <v>29.861462411408809</v>
      </c>
      <c r="F1091" s="3">
        <f t="shared" si="100"/>
        <v>7</v>
      </c>
      <c r="G1091" s="2">
        <f t="shared" si="101"/>
        <v>5</v>
      </c>
      <c r="H1091" s="3">
        <f t="shared" si="102"/>
        <v>4</v>
      </c>
    </row>
    <row r="1092" spans="1:8" x14ac:dyDescent="0.2">
      <c r="A1092" s="6">
        <v>1042</v>
      </c>
      <c r="B1092" s="6">
        <f t="shared" si="98"/>
        <v>34.257534246575339</v>
      </c>
      <c r="C1092" s="3">
        <f>IF($E$2="Male",VLOOKUP(ROUNDDOWN(B1092,0),'Boys WHO lb'!A:M,$I$6,FALSE),IF($E$2="Female",VLOOKUP(ROUNDDOWN(B1092,0),'Girls WHO lb'!A:M,$I$6,FALSE),0))</f>
        <v>29.762405394975001</v>
      </c>
      <c r="D1092" s="3">
        <f>IF($E$2="Male",VLOOKUP(ROUNDUP(B1092,0),'Boys WHO lb'!A:M,$I$6,FALSE),IF($E$2="Female",VLOOKUP(ROUNDUP(B1092,0),'Girls WHO lb'!A:M,$I$6,FALSE),0))</f>
        <v>30.203329919344998</v>
      </c>
      <c r="E1092" s="3">
        <f t="shared" si="99"/>
        <v>29.875958560155219</v>
      </c>
      <c r="F1092" s="3">
        <f t="shared" si="100"/>
        <v>7</v>
      </c>
      <c r="G1092" s="2">
        <f t="shared" si="101"/>
        <v>5</v>
      </c>
      <c r="H1092" s="3">
        <f t="shared" si="102"/>
        <v>4</v>
      </c>
    </row>
    <row r="1093" spans="1:8" x14ac:dyDescent="0.2">
      <c r="A1093" s="6">
        <v>1043</v>
      </c>
      <c r="B1093" s="6">
        <f t="shared" si="98"/>
        <v>34.290410958904111</v>
      </c>
      <c r="C1093" s="3">
        <f>IF($E$2="Male",VLOOKUP(ROUNDDOWN(B1093,0),'Boys WHO lb'!A:M,$I$6,FALSE),IF($E$2="Female",VLOOKUP(ROUNDDOWN(B1093,0),'Girls WHO lb'!A:M,$I$6,FALSE),0))</f>
        <v>29.762405394975001</v>
      </c>
      <c r="D1093" s="3">
        <f>IF($E$2="Male",VLOOKUP(ROUNDUP(B1093,0),'Boys WHO lb'!A:M,$I$6,FALSE),IF($E$2="Female",VLOOKUP(ROUNDUP(B1093,0),'Girls WHO lb'!A:M,$I$6,FALSE),0))</f>
        <v>30.203329919344998</v>
      </c>
      <c r="E1093" s="3">
        <f t="shared" si="99"/>
        <v>29.890454708901633</v>
      </c>
      <c r="F1093" s="3">
        <f t="shared" si="100"/>
        <v>7</v>
      </c>
      <c r="G1093" s="2">
        <f t="shared" si="101"/>
        <v>5</v>
      </c>
      <c r="H1093" s="3">
        <f t="shared" si="102"/>
        <v>4</v>
      </c>
    </row>
    <row r="1094" spans="1:8" x14ac:dyDescent="0.2">
      <c r="A1094" s="6">
        <v>1044</v>
      </c>
      <c r="B1094" s="6">
        <f t="shared" si="98"/>
        <v>34.323287671232876</v>
      </c>
      <c r="C1094" s="3">
        <f>IF($E$2="Male",VLOOKUP(ROUNDDOWN(B1094,0),'Boys WHO lb'!A:M,$I$6,FALSE),IF($E$2="Female",VLOOKUP(ROUNDDOWN(B1094,0),'Girls WHO lb'!A:M,$I$6,FALSE),0))</f>
        <v>29.762405394975001</v>
      </c>
      <c r="D1094" s="3">
        <f>IF($E$2="Male",VLOOKUP(ROUNDUP(B1094,0),'Boys WHO lb'!A:M,$I$6,FALSE),IF($E$2="Female",VLOOKUP(ROUNDUP(B1094,0),'Girls WHO lb'!A:M,$I$6,FALSE),0))</f>
        <v>30.203329919344998</v>
      </c>
      <c r="E1094" s="3">
        <f t="shared" si="99"/>
        <v>29.904950857648043</v>
      </c>
      <c r="F1094" s="3">
        <f t="shared" si="100"/>
        <v>7</v>
      </c>
      <c r="G1094" s="2">
        <f t="shared" si="101"/>
        <v>5</v>
      </c>
      <c r="H1094" s="3">
        <f t="shared" si="102"/>
        <v>4</v>
      </c>
    </row>
    <row r="1095" spans="1:8" x14ac:dyDescent="0.2">
      <c r="A1095" s="6">
        <v>1045</v>
      </c>
      <c r="B1095" s="6">
        <f t="shared" si="98"/>
        <v>34.356164383561641</v>
      </c>
      <c r="C1095" s="3">
        <f>IF($E$2="Male",VLOOKUP(ROUNDDOWN(B1095,0),'Boys WHO lb'!A:M,$I$6,FALSE),IF($E$2="Female",VLOOKUP(ROUNDDOWN(B1095,0),'Girls WHO lb'!A:M,$I$6,FALSE),0))</f>
        <v>29.762405394975001</v>
      </c>
      <c r="D1095" s="3">
        <f>IF($E$2="Male",VLOOKUP(ROUNDUP(B1095,0),'Boys WHO lb'!A:M,$I$6,FALSE),IF($E$2="Female",VLOOKUP(ROUNDUP(B1095,0),'Girls WHO lb'!A:M,$I$6,FALSE),0))</f>
        <v>30.203329919344998</v>
      </c>
      <c r="E1095" s="3">
        <f t="shared" si="99"/>
        <v>29.919447006394449</v>
      </c>
      <c r="F1095" s="3">
        <f t="shared" si="100"/>
        <v>7</v>
      </c>
      <c r="G1095" s="2">
        <f t="shared" si="101"/>
        <v>5</v>
      </c>
      <c r="H1095" s="3">
        <f t="shared" si="102"/>
        <v>4</v>
      </c>
    </row>
    <row r="1096" spans="1:8" x14ac:dyDescent="0.2">
      <c r="A1096" s="6">
        <v>1046</v>
      </c>
      <c r="B1096" s="6">
        <f t="shared" si="98"/>
        <v>34.389041095890413</v>
      </c>
      <c r="C1096" s="3">
        <f>IF($E$2="Male",VLOOKUP(ROUNDDOWN(B1096,0),'Boys WHO lb'!A:M,$I$6,FALSE),IF($E$2="Female",VLOOKUP(ROUNDDOWN(B1096,0),'Girls WHO lb'!A:M,$I$6,FALSE),0))</f>
        <v>29.762405394975001</v>
      </c>
      <c r="D1096" s="3">
        <f>IF($E$2="Male",VLOOKUP(ROUNDUP(B1096,0),'Boys WHO lb'!A:M,$I$6,FALSE),IF($E$2="Female",VLOOKUP(ROUNDUP(B1096,0),'Girls WHO lb'!A:M,$I$6,FALSE),0))</f>
        <v>30.203329919344998</v>
      </c>
      <c r="E1096" s="3">
        <f t="shared" si="99"/>
        <v>29.933943155140863</v>
      </c>
      <c r="F1096" s="3">
        <f t="shared" si="100"/>
        <v>7</v>
      </c>
      <c r="G1096" s="2">
        <f t="shared" si="101"/>
        <v>5</v>
      </c>
      <c r="H1096" s="3">
        <f t="shared" si="102"/>
        <v>4</v>
      </c>
    </row>
    <row r="1097" spans="1:8" x14ac:dyDescent="0.2">
      <c r="A1097" s="6">
        <v>1047</v>
      </c>
      <c r="B1097" s="6">
        <f t="shared" si="98"/>
        <v>34.421917808219177</v>
      </c>
      <c r="C1097" s="3">
        <f>IF($E$2="Male",VLOOKUP(ROUNDDOWN(B1097,0),'Boys WHO lb'!A:M,$I$6,FALSE),IF($E$2="Female",VLOOKUP(ROUNDDOWN(B1097,0),'Girls WHO lb'!A:M,$I$6,FALSE),0))</f>
        <v>29.762405394975001</v>
      </c>
      <c r="D1097" s="3">
        <f>IF($E$2="Male",VLOOKUP(ROUNDUP(B1097,0),'Boys WHO lb'!A:M,$I$6,FALSE),IF($E$2="Female",VLOOKUP(ROUNDUP(B1097,0),'Girls WHO lb'!A:M,$I$6,FALSE),0))</f>
        <v>30.203329919344998</v>
      </c>
      <c r="E1097" s="3">
        <f t="shared" si="99"/>
        <v>29.948439303887273</v>
      </c>
      <c r="F1097" s="3">
        <f t="shared" si="100"/>
        <v>7</v>
      </c>
      <c r="G1097" s="2">
        <f t="shared" si="101"/>
        <v>5</v>
      </c>
      <c r="H1097" s="3">
        <f t="shared" si="102"/>
        <v>4</v>
      </c>
    </row>
    <row r="1098" spans="1:8" x14ac:dyDescent="0.2">
      <c r="A1098" s="6">
        <v>1048</v>
      </c>
      <c r="B1098" s="6">
        <f t="shared" si="98"/>
        <v>34.454794520547942</v>
      </c>
      <c r="C1098" s="3">
        <f>IF($E$2="Male",VLOOKUP(ROUNDDOWN(B1098,0),'Boys WHO lb'!A:M,$I$6,FALSE),IF($E$2="Female",VLOOKUP(ROUNDDOWN(B1098,0),'Girls WHO lb'!A:M,$I$6,FALSE),0))</f>
        <v>29.762405394975001</v>
      </c>
      <c r="D1098" s="3">
        <f>IF($E$2="Male",VLOOKUP(ROUNDUP(B1098,0),'Boys WHO lb'!A:M,$I$6,FALSE),IF($E$2="Female",VLOOKUP(ROUNDUP(B1098,0),'Girls WHO lb'!A:M,$I$6,FALSE),0))</f>
        <v>30.203329919344998</v>
      </c>
      <c r="E1098" s="3">
        <f t="shared" si="99"/>
        <v>29.962935452633683</v>
      </c>
      <c r="F1098" s="3">
        <f t="shared" si="100"/>
        <v>7</v>
      </c>
      <c r="G1098" s="2">
        <f t="shared" si="101"/>
        <v>5</v>
      </c>
      <c r="H1098" s="3">
        <f t="shared" si="102"/>
        <v>4</v>
      </c>
    </row>
    <row r="1099" spans="1:8" x14ac:dyDescent="0.2">
      <c r="A1099" s="6">
        <v>1049</v>
      </c>
      <c r="B1099" s="6">
        <f t="shared" si="98"/>
        <v>34.487671232876714</v>
      </c>
      <c r="C1099" s="3">
        <f>IF($E$2="Male",VLOOKUP(ROUNDDOWN(B1099,0),'Boys WHO lb'!A:M,$I$6,FALSE),IF($E$2="Female",VLOOKUP(ROUNDDOWN(B1099,0),'Girls WHO lb'!A:M,$I$6,FALSE),0))</f>
        <v>29.762405394975001</v>
      </c>
      <c r="D1099" s="3">
        <f>IF($E$2="Male",VLOOKUP(ROUNDUP(B1099,0),'Boys WHO lb'!A:M,$I$6,FALSE),IF($E$2="Female",VLOOKUP(ROUNDUP(B1099,0),'Girls WHO lb'!A:M,$I$6,FALSE),0))</f>
        <v>30.203329919344998</v>
      </c>
      <c r="E1099" s="3">
        <f t="shared" si="99"/>
        <v>29.977431601380097</v>
      </c>
      <c r="F1099" s="3">
        <f t="shared" si="100"/>
        <v>7</v>
      </c>
      <c r="G1099" s="2">
        <f t="shared" si="101"/>
        <v>5</v>
      </c>
      <c r="H1099" s="3">
        <f t="shared" si="102"/>
        <v>4</v>
      </c>
    </row>
    <row r="1100" spans="1:8" x14ac:dyDescent="0.2">
      <c r="A1100" s="6">
        <v>1050</v>
      </c>
      <c r="B1100" s="6">
        <f t="shared" si="98"/>
        <v>34.520547945205479</v>
      </c>
      <c r="C1100" s="3">
        <f>IF($E$2="Male",VLOOKUP(ROUNDDOWN(B1100,0),'Boys WHO lb'!A:M,$I$6,FALSE),IF($E$2="Female",VLOOKUP(ROUNDDOWN(B1100,0),'Girls WHO lb'!A:M,$I$6,FALSE),0))</f>
        <v>29.762405394975001</v>
      </c>
      <c r="D1100" s="3">
        <f>IF($E$2="Male",VLOOKUP(ROUNDUP(B1100,0),'Boys WHO lb'!A:M,$I$6,FALSE),IF($E$2="Female",VLOOKUP(ROUNDUP(B1100,0),'Girls WHO lb'!A:M,$I$6,FALSE),0))</f>
        <v>30.203329919344998</v>
      </c>
      <c r="E1100" s="3">
        <f t="shared" si="99"/>
        <v>29.991927750126507</v>
      </c>
      <c r="F1100" s="3">
        <f t="shared" si="100"/>
        <v>7</v>
      </c>
      <c r="G1100" s="2">
        <f t="shared" si="101"/>
        <v>5</v>
      </c>
      <c r="H1100" s="3">
        <f t="shared" si="102"/>
        <v>4</v>
      </c>
    </row>
    <row r="1101" spans="1:8" x14ac:dyDescent="0.2">
      <c r="A1101" s="6">
        <v>1051</v>
      </c>
      <c r="B1101" s="6">
        <f t="shared" si="98"/>
        <v>34.553424657534244</v>
      </c>
      <c r="C1101" s="3">
        <f>IF($E$2="Male",VLOOKUP(ROUNDDOWN(B1101,0),'Boys WHO lb'!A:M,$I$6,FALSE),IF($E$2="Female",VLOOKUP(ROUNDDOWN(B1101,0),'Girls WHO lb'!A:M,$I$6,FALSE),0))</f>
        <v>29.762405394975001</v>
      </c>
      <c r="D1101" s="3">
        <f>IF($E$2="Male",VLOOKUP(ROUNDUP(B1101,0),'Boys WHO lb'!A:M,$I$6,FALSE),IF($E$2="Female",VLOOKUP(ROUNDUP(B1101,0),'Girls WHO lb'!A:M,$I$6,FALSE),0))</f>
        <v>30.203329919344998</v>
      </c>
      <c r="E1101" s="3">
        <f t="shared" si="99"/>
        <v>30.006423898872917</v>
      </c>
      <c r="F1101" s="3">
        <f t="shared" si="100"/>
        <v>7</v>
      </c>
      <c r="G1101" s="2">
        <f t="shared" si="101"/>
        <v>5</v>
      </c>
      <c r="H1101" s="3">
        <f t="shared" si="102"/>
        <v>4</v>
      </c>
    </row>
    <row r="1102" spans="1:8" x14ac:dyDescent="0.2">
      <c r="A1102" s="6">
        <v>1052</v>
      </c>
      <c r="B1102" s="6">
        <f t="shared" si="98"/>
        <v>34.586301369863016</v>
      </c>
      <c r="C1102" s="3">
        <f>IF($E$2="Male",VLOOKUP(ROUNDDOWN(B1102,0),'Boys WHO lb'!A:M,$I$6,FALSE),IF($E$2="Female",VLOOKUP(ROUNDDOWN(B1102,0),'Girls WHO lb'!A:M,$I$6,FALSE),0))</f>
        <v>29.762405394975001</v>
      </c>
      <c r="D1102" s="3">
        <f>IF($E$2="Male",VLOOKUP(ROUNDUP(B1102,0),'Boys WHO lb'!A:M,$I$6,FALSE),IF($E$2="Female",VLOOKUP(ROUNDUP(B1102,0),'Girls WHO lb'!A:M,$I$6,FALSE),0))</f>
        <v>30.203329919344998</v>
      </c>
      <c r="E1102" s="3">
        <f t="shared" si="99"/>
        <v>30.020920047619327</v>
      </c>
      <c r="F1102" s="3">
        <f t="shared" si="100"/>
        <v>7</v>
      </c>
      <c r="G1102" s="2">
        <f t="shared" si="101"/>
        <v>5</v>
      </c>
      <c r="H1102" s="3">
        <f t="shared" si="102"/>
        <v>4</v>
      </c>
    </row>
    <row r="1103" spans="1:8" x14ac:dyDescent="0.2">
      <c r="A1103" s="6">
        <v>1053</v>
      </c>
      <c r="B1103" s="6">
        <f t="shared" si="98"/>
        <v>34.61917808219178</v>
      </c>
      <c r="C1103" s="3">
        <f>IF($E$2="Male",VLOOKUP(ROUNDDOWN(B1103,0),'Boys WHO lb'!A:M,$I$6,FALSE),IF($E$2="Female",VLOOKUP(ROUNDDOWN(B1103,0),'Girls WHO lb'!A:M,$I$6,FALSE),0))</f>
        <v>29.762405394975001</v>
      </c>
      <c r="D1103" s="3">
        <f>IF($E$2="Male",VLOOKUP(ROUNDUP(B1103,0),'Boys WHO lb'!A:M,$I$6,FALSE),IF($E$2="Female",VLOOKUP(ROUNDUP(B1103,0),'Girls WHO lb'!A:M,$I$6,FALSE),0))</f>
        <v>30.203329919344998</v>
      </c>
      <c r="E1103" s="3">
        <f t="shared" si="99"/>
        <v>30.035416196365738</v>
      </c>
      <c r="F1103" s="3">
        <f t="shared" si="100"/>
        <v>7</v>
      </c>
      <c r="G1103" s="2">
        <f t="shared" si="101"/>
        <v>5</v>
      </c>
      <c r="H1103" s="3">
        <f t="shared" si="102"/>
        <v>4</v>
      </c>
    </row>
    <row r="1104" spans="1:8" x14ac:dyDescent="0.2">
      <c r="A1104" s="6">
        <v>1054</v>
      </c>
      <c r="B1104" s="6">
        <f t="shared" si="98"/>
        <v>34.652054794520545</v>
      </c>
      <c r="C1104" s="3">
        <f>IF($E$2="Male",VLOOKUP(ROUNDDOWN(B1104,0),'Boys WHO lb'!A:M,$I$6,FALSE),IF($E$2="Female",VLOOKUP(ROUNDDOWN(B1104,0),'Girls WHO lb'!A:M,$I$6,FALSE),0))</f>
        <v>29.762405394975001</v>
      </c>
      <c r="D1104" s="3">
        <f>IF($E$2="Male",VLOOKUP(ROUNDUP(B1104,0),'Boys WHO lb'!A:M,$I$6,FALSE),IF($E$2="Female",VLOOKUP(ROUNDUP(B1104,0),'Girls WHO lb'!A:M,$I$6,FALSE),0))</f>
        <v>30.203329919344998</v>
      </c>
      <c r="E1104" s="3">
        <f t="shared" si="99"/>
        <v>30.049912345112148</v>
      </c>
      <c r="F1104" s="3">
        <f t="shared" si="100"/>
        <v>7</v>
      </c>
      <c r="G1104" s="2">
        <f t="shared" si="101"/>
        <v>5</v>
      </c>
      <c r="H1104" s="3">
        <f t="shared" si="102"/>
        <v>4</v>
      </c>
    </row>
    <row r="1105" spans="1:8" x14ac:dyDescent="0.2">
      <c r="A1105" s="6">
        <v>1055</v>
      </c>
      <c r="B1105" s="6">
        <f t="shared" si="98"/>
        <v>34.684931506849317</v>
      </c>
      <c r="C1105" s="3">
        <f>IF($E$2="Male",VLOOKUP(ROUNDDOWN(B1105,0),'Boys WHO lb'!A:M,$I$6,FALSE),IF($E$2="Female",VLOOKUP(ROUNDDOWN(B1105,0),'Girls WHO lb'!A:M,$I$6,FALSE),0))</f>
        <v>29.762405394975001</v>
      </c>
      <c r="D1105" s="3">
        <f>IF($E$2="Male",VLOOKUP(ROUNDUP(B1105,0),'Boys WHO lb'!A:M,$I$6,FALSE),IF($E$2="Female",VLOOKUP(ROUNDUP(B1105,0),'Girls WHO lb'!A:M,$I$6,FALSE),0))</f>
        <v>30.203329919344998</v>
      </c>
      <c r="E1105" s="3">
        <f t="shared" si="99"/>
        <v>30.064408493858561</v>
      </c>
      <c r="F1105" s="3">
        <f t="shared" si="100"/>
        <v>7</v>
      </c>
      <c r="G1105" s="2">
        <f t="shared" si="101"/>
        <v>5</v>
      </c>
      <c r="H1105" s="3">
        <f t="shared" si="102"/>
        <v>4</v>
      </c>
    </row>
    <row r="1106" spans="1:8" x14ac:dyDescent="0.2">
      <c r="A1106" s="6">
        <v>1056</v>
      </c>
      <c r="B1106" s="6">
        <f t="shared" si="98"/>
        <v>34.717808219178082</v>
      </c>
      <c r="C1106" s="3">
        <f>IF($E$2="Male",VLOOKUP(ROUNDDOWN(B1106,0),'Boys WHO lb'!A:M,$I$6,FALSE),IF($E$2="Female",VLOOKUP(ROUNDDOWN(B1106,0),'Girls WHO lb'!A:M,$I$6,FALSE),0))</f>
        <v>29.762405394975001</v>
      </c>
      <c r="D1106" s="3">
        <f>IF($E$2="Male",VLOOKUP(ROUNDUP(B1106,0),'Boys WHO lb'!A:M,$I$6,FALSE),IF($E$2="Female",VLOOKUP(ROUNDUP(B1106,0),'Girls WHO lb'!A:M,$I$6,FALSE),0))</f>
        <v>30.203329919344998</v>
      </c>
      <c r="E1106" s="3">
        <f t="shared" si="99"/>
        <v>30.078904642604972</v>
      </c>
      <c r="F1106" s="3">
        <f t="shared" si="100"/>
        <v>7</v>
      </c>
      <c r="G1106" s="2">
        <f t="shared" si="101"/>
        <v>5</v>
      </c>
      <c r="H1106" s="3">
        <f t="shared" si="102"/>
        <v>4</v>
      </c>
    </row>
    <row r="1107" spans="1:8" x14ac:dyDescent="0.2">
      <c r="A1107" s="6">
        <v>1057</v>
      </c>
      <c r="B1107" s="6">
        <f t="shared" si="98"/>
        <v>34.750684931506846</v>
      </c>
      <c r="C1107" s="3">
        <f>IF($E$2="Male",VLOOKUP(ROUNDDOWN(B1107,0),'Boys WHO lb'!A:M,$I$6,FALSE),IF($E$2="Female",VLOOKUP(ROUNDDOWN(B1107,0),'Girls WHO lb'!A:M,$I$6,FALSE),0))</f>
        <v>29.762405394975001</v>
      </c>
      <c r="D1107" s="3">
        <f>IF($E$2="Male",VLOOKUP(ROUNDUP(B1107,0),'Boys WHO lb'!A:M,$I$6,FALSE),IF($E$2="Female",VLOOKUP(ROUNDUP(B1107,0),'Girls WHO lb'!A:M,$I$6,FALSE),0))</f>
        <v>30.203329919344998</v>
      </c>
      <c r="E1107" s="3">
        <f t="shared" si="99"/>
        <v>30.093400791351382</v>
      </c>
      <c r="F1107" s="3">
        <f t="shared" si="100"/>
        <v>7</v>
      </c>
      <c r="G1107" s="2">
        <f t="shared" si="101"/>
        <v>5</v>
      </c>
      <c r="H1107" s="3">
        <f t="shared" si="102"/>
        <v>4</v>
      </c>
    </row>
    <row r="1108" spans="1:8" x14ac:dyDescent="0.2">
      <c r="A1108" s="6">
        <v>1058</v>
      </c>
      <c r="B1108" s="6">
        <f t="shared" si="98"/>
        <v>34.783561643835618</v>
      </c>
      <c r="C1108" s="3">
        <f>IF($E$2="Male",VLOOKUP(ROUNDDOWN(B1108,0),'Boys WHO lb'!A:M,$I$6,FALSE),IF($E$2="Female",VLOOKUP(ROUNDDOWN(B1108,0),'Girls WHO lb'!A:M,$I$6,FALSE),0))</f>
        <v>29.762405394975001</v>
      </c>
      <c r="D1108" s="3">
        <f>IF($E$2="Male",VLOOKUP(ROUNDUP(B1108,0),'Boys WHO lb'!A:M,$I$6,FALSE),IF($E$2="Female",VLOOKUP(ROUNDUP(B1108,0),'Girls WHO lb'!A:M,$I$6,FALSE),0))</f>
        <v>30.203329919344998</v>
      </c>
      <c r="E1108" s="3">
        <f t="shared" si="99"/>
        <v>30.107896940097795</v>
      </c>
      <c r="F1108" s="3">
        <f t="shared" si="100"/>
        <v>7</v>
      </c>
      <c r="G1108" s="2">
        <f t="shared" si="101"/>
        <v>5</v>
      </c>
      <c r="H1108" s="3">
        <f t="shared" si="102"/>
        <v>4</v>
      </c>
    </row>
    <row r="1109" spans="1:8" x14ac:dyDescent="0.2">
      <c r="A1109" s="6">
        <v>1059</v>
      </c>
      <c r="B1109" s="6">
        <f t="shared" si="98"/>
        <v>34.816438356164383</v>
      </c>
      <c r="C1109" s="3">
        <f>IF($E$2="Male",VLOOKUP(ROUNDDOWN(B1109,0),'Boys WHO lb'!A:M,$I$6,FALSE),IF($E$2="Female",VLOOKUP(ROUNDDOWN(B1109,0),'Girls WHO lb'!A:M,$I$6,FALSE),0))</f>
        <v>29.762405394975001</v>
      </c>
      <c r="D1109" s="3">
        <f>IF($E$2="Male",VLOOKUP(ROUNDUP(B1109,0),'Boys WHO lb'!A:M,$I$6,FALSE),IF($E$2="Female",VLOOKUP(ROUNDUP(B1109,0),'Girls WHO lb'!A:M,$I$6,FALSE),0))</f>
        <v>30.203329919344998</v>
      </c>
      <c r="E1109" s="3">
        <f t="shared" si="99"/>
        <v>30.122393088844206</v>
      </c>
      <c r="F1109" s="3">
        <f t="shared" si="100"/>
        <v>7</v>
      </c>
      <c r="G1109" s="2">
        <f t="shared" si="101"/>
        <v>5</v>
      </c>
      <c r="H1109" s="3">
        <f t="shared" si="102"/>
        <v>4</v>
      </c>
    </row>
    <row r="1110" spans="1:8" x14ac:dyDescent="0.2">
      <c r="A1110" s="6">
        <v>1060</v>
      </c>
      <c r="B1110" s="6">
        <f t="shared" si="98"/>
        <v>34.849315068493148</v>
      </c>
      <c r="C1110" s="3">
        <f>IF($E$2="Male",VLOOKUP(ROUNDDOWN(B1110,0),'Boys WHO lb'!A:M,$I$6,FALSE),IF($E$2="Female",VLOOKUP(ROUNDDOWN(B1110,0),'Girls WHO lb'!A:M,$I$6,FALSE),0))</f>
        <v>29.762405394975001</v>
      </c>
      <c r="D1110" s="3">
        <f>IF($E$2="Male",VLOOKUP(ROUNDUP(B1110,0),'Boys WHO lb'!A:M,$I$6,FALSE),IF($E$2="Female",VLOOKUP(ROUNDUP(B1110,0),'Girls WHO lb'!A:M,$I$6,FALSE),0))</f>
        <v>30.203329919344998</v>
      </c>
      <c r="E1110" s="3">
        <f t="shared" si="99"/>
        <v>30.136889237590616</v>
      </c>
      <c r="F1110" s="3">
        <f t="shared" si="100"/>
        <v>7</v>
      </c>
      <c r="G1110" s="2">
        <f t="shared" si="101"/>
        <v>5</v>
      </c>
      <c r="H1110" s="3">
        <f t="shared" si="102"/>
        <v>4</v>
      </c>
    </row>
    <row r="1111" spans="1:8" x14ac:dyDescent="0.2">
      <c r="A1111" s="6">
        <v>1061</v>
      </c>
      <c r="B1111" s="6">
        <f t="shared" si="98"/>
        <v>34.88219178082192</v>
      </c>
      <c r="C1111" s="3">
        <f>IF($E$2="Male",VLOOKUP(ROUNDDOWN(B1111,0),'Boys WHO lb'!A:M,$I$6,FALSE),IF($E$2="Female",VLOOKUP(ROUNDDOWN(B1111,0),'Girls WHO lb'!A:M,$I$6,FALSE),0))</f>
        <v>29.762405394975001</v>
      </c>
      <c r="D1111" s="3">
        <f>IF($E$2="Male",VLOOKUP(ROUNDUP(B1111,0),'Boys WHO lb'!A:M,$I$6,FALSE),IF($E$2="Female",VLOOKUP(ROUNDUP(B1111,0),'Girls WHO lb'!A:M,$I$6,FALSE),0))</f>
        <v>30.203329919344998</v>
      </c>
      <c r="E1111" s="3">
        <f t="shared" si="99"/>
        <v>30.151385386337026</v>
      </c>
      <c r="F1111" s="3">
        <f t="shared" si="100"/>
        <v>7</v>
      </c>
      <c r="G1111" s="2">
        <f t="shared" si="101"/>
        <v>5</v>
      </c>
      <c r="H1111" s="3">
        <f t="shared" si="102"/>
        <v>4</v>
      </c>
    </row>
    <row r="1112" spans="1:8" x14ac:dyDescent="0.2">
      <c r="A1112" s="6">
        <v>1062</v>
      </c>
      <c r="B1112" s="6">
        <f t="shared" si="98"/>
        <v>34.915068493150685</v>
      </c>
      <c r="C1112" s="3">
        <f>IF($E$2="Male",VLOOKUP(ROUNDDOWN(B1112,0),'Boys WHO lb'!A:M,$I$6,FALSE),IF($E$2="Female",VLOOKUP(ROUNDDOWN(B1112,0),'Girls WHO lb'!A:M,$I$6,FALSE),0))</f>
        <v>29.762405394975001</v>
      </c>
      <c r="D1112" s="3">
        <f>IF($E$2="Male",VLOOKUP(ROUNDUP(B1112,0),'Boys WHO lb'!A:M,$I$6,FALSE),IF($E$2="Female",VLOOKUP(ROUNDUP(B1112,0),'Girls WHO lb'!A:M,$I$6,FALSE),0))</f>
        <v>30.203329919344998</v>
      </c>
      <c r="E1112" s="3">
        <f t="shared" si="99"/>
        <v>30.165881535083436</v>
      </c>
      <c r="F1112" s="3">
        <f t="shared" si="100"/>
        <v>7</v>
      </c>
      <c r="G1112" s="2">
        <f t="shared" si="101"/>
        <v>5</v>
      </c>
      <c r="H1112" s="3">
        <f t="shared" si="102"/>
        <v>4</v>
      </c>
    </row>
    <row r="1113" spans="1:8" x14ac:dyDescent="0.2">
      <c r="A1113" s="6">
        <v>1063</v>
      </c>
      <c r="B1113" s="6">
        <f t="shared" si="98"/>
        <v>34.947945205479449</v>
      </c>
      <c r="C1113" s="3">
        <f>IF($E$2="Male",VLOOKUP(ROUNDDOWN(B1113,0),'Boys WHO lb'!A:M,$I$6,FALSE),IF($E$2="Female",VLOOKUP(ROUNDDOWN(B1113,0),'Girls WHO lb'!A:M,$I$6,FALSE),0))</f>
        <v>29.762405394975001</v>
      </c>
      <c r="D1113" s="3">
        <f>IF($E$2="Male",VLOOKUP(ROUNDUP(B1113,0),'Boys WHO lb'!A:M,$I$6,FALSE),IF($E$2="Female",VLOOKUP(ROUNDUP(B1113,0),'Girls WHO lb'!A:M,$I$6,FALSE),0))</f>
        <v>30.203329919344998</v>
      </c>
      <c r="E1113" s="3">
        <f t="shared" si="99"/>
        <v>30.180377683829846</v>
      </c>
      <c r="F1113" s="3">
        <f t="shared" si="100"/>
        <v>7</v>
      </c>
      <c r="G1113" s="2">
        <f t="shared" si="101"/>
        <v>5</v>
      </c>
      <c r="H1113" s="3">
        <f t="shared" si="102"/>
        <v>4</v>
      </c>
    </row>
    <row r="1114" spans="1:8" x14ac:dyDescent="0.2">
      <c r="A1114" s="6">
        <v>1064</v>
      </c>
      <c r="B1114" s="6">
        <f t="shared" si="98"/>
        <v>34.980821917808221</v>
      </c>
      <c r="C1114" s="3">
        <f>IF($E$2="Male",VLOOKUP(ROUNDDOWN(B1114,0),'Boys WHO lb'!A:M,$I$6,FALSE),IF($E$2="Female",VLOOKUP(ROUNDDOWN(B1114,0),'Girls WHO lb'!A:M,$I$6,FALSE),0))</f>
        <v>29.762405394975001</v>
      </c>
      <c r="D1114" s="3">
        <f>IF($E$2="Male",VLOOKUP(ROUNDUP(B1114,0),'Boys WHO lb'!A:M,$I$6,FALSE),IF($E$2="Female",VLOOKUP(ROUNDUP(B1114,0),'Girls WHO lb'!A:M,$I$6,FALSE),0))</f>
        <v>30.203329919344998</v>
      </c>
      <c r="E1114" s="3">
        <f t="shared" si="99"/>
        <v>30.19487383257626</v>
      </c>
      <c r="F1114" s="3">
        <f t="shared" si="100"/>
        <v>7</v>
      </c>
      <c r="G1114" s="2">
        <f t="shared" si="101"/>
        <v>5</v>
      </c>
      <c r="H1114" s="3">
        <f t="shared" si="102"/>
        <v>4</v>
      </c>
    </row>
    <row r="1115" spans="1:8" x14ac:dyDescent="0.2">
      <c r="A1115" s="6">
        <v>1065</v>
      </c>
      <c r="B1115" s="6">
        <f t="shared" si="98"/>
        <v>35.013698630136986</v>
      </c>
      <c r="C1115" s="3">
        <f>IF($E$2="Male",VLOOKUP(ROUNDDOWN(B1115,0),'Boys WHO lb'!A:M,$I$6,FALSE),IF($E$2="Female",VLOOKUP(ROUNDDOWN(B1115,0),'Girls WHO lb'!A:M,$I$6,FALSE),0))</f>
        <v>30.203329919344998</v>
      </c>
      <c r="D1115" s="3">
        <f>IF($E$2="Male",VLOOKUP(ROUNDUP(B1115,0),'Boys WHO lb'!A:M,$I$6,FALSE),IF($E$2="Female",VLOOKUP(ROUNDUP(B1115,0),'Girls WHO lb'!A:M,$I$6,FALSE),0))</f>
        <v>30.644254443715003</v>
      </c>
      <c r="E1115" s="3">
        <f t="shared" si="99"/>
        <v>30.20936998132267</v>
      </c>
      <c r="F1115" s="3">
        <f t="shared" si="100"/>
        <v>7</v>
      </c>
      <c r="G1115" s="2">
        <f t="shared" si="101"/>
        <v>5</v>
      </c>
      <c r="H1115" s="3">
        <f t="shared" si="102"/>
        <v>4</v>
      </c>
    </row>
    <row r="1116" spans="1:8" x14ac:dyDescent="0.2">
      <c r="A1116" s="6">
        <v>1066</v>
      </c>
      <c r="B1116" s="6">
        <f t="shared" si="98"/>
        <v>35.046575342465751</v>
      </c>
      <c r="C1116" s="3">
        <f>IF($E$2="Male",VLOOKUP(ROUNDDOWN(B1116,0),'Boys WHO lb'!A:M,$I$6,FALSE),IF($E$2="Female",VLOOKUP(ROUNDDOWN(B1116,0),'Girls WHO lb'!A:M,$I$6,FALSE),0))</f>
        <v>30.203329919344998</v>
      </c>
      <c r="D1116" s="3">
        <f>IF($E$2="Male",VLOOKUP(ROUNDUP(B1116,0),'Boys WHO lb'!A:M,$I$6,FALSE),IF($E$2="Female",VLOOKUP(ROUNDUP(B1116,0),'Girls WHO lb'!A:M,$I$6,FALSE),0))</f>
        <v>30.644254443715003</v>
      </c>
      <c r="E1116" s="3">
        <f t="shared" si="99"/>
        <v>30.22386613006908</v>
      </c>
      <c r="F1116" s="3">
        <f t="shared" si="100"/>
        <v>7</v>
      </c>
      <c r="G1116" s="2">
        <f t="shared" si="101"/>
        <v>5</v>
      </c>
      <c r="H1116" s="3">
        <f t="shared" si="102"/>
        <v>4</v>
      </c>
    </row>
    <row r="1117" spans="1:8" x14ac:dyDescent="0.2">
      <c r="A1117" s="6">
        <v>1067</v>
      </c>
      <c r="B1117" s="6">
        <f t="shared" si="98"/>
        <v>35.079452054794523</v>
      </c>
      <c r="C1117" s="3">
        <f>IF($E$2="Male",VLOOKUP(ROUNDDOWN(B1117,0),'Boys WHO lb'!A:M,$I$6,FALSE),IF($E$2="Female",VLOOKUP(ROUNDDOWN(B1117,0),'Girls WHO lb'!A:M,$I$6,FALSE),0))</f>
        <v>30.203329919344998</v>
      </c>
      <c r="D1117" s="3">
        <f>IF($E$2="Male",VLOOKUP(ROUNDUP(B1117,0),'Boys WHO lb'!A:M,$I$6,FALSE),IF($E$2="Female",VLOOKUP(ROUNDUP(B1117,0),'Girls WHO lb'!A:M,$I$6,FALSE),0))</f>
        <v>30.644254443715003</v>
      </c>
      <c r="E1117" s="3">
        <f t="shared" si="99"/>
        <v>30.238362278815494</v>
      </c>
      <c r="F1117" s="3">
        <f t="shared" si="100"/>
        <v>7</v>
      </c>
      <c r="G1117" s="2">
        <f t="shared" si="101"/>
        <v>5</v>
      </c>
      <c r="H1117" s="3">
        <f t="shared" si="102"/>
        <v>4</v>
      </c>
    </row>
    <row r="1118" spans="1:8" x14ac:dyDescent="0.2">
      <c r="A1118" s="6">
        <v>1068</v>
      </c>
      <c r="B1118" s="6">
        <f t="shared" si="98"/>
        <v>35.112328767123287</v>
      </c>
      <c r="C1118" s="3">
        <f>IF($E$2="Male",VLOOKUP(ROUNDDOWN(B1118,0),'Boys WHO lb'!A:M,$I$6,FALSE),IF($E$2="Female",VLOOKUP(ROUNDDOWN(B1118,0),'Girls WHO lb'!A:M,$I$6,FALSE),0))</f>
        <v>30.203329919344998</v>
      </c>
      <c r="D1118" s="3">
        <f>IF($E$2="Male",VLOOKUP(ROUNDUP(B1118,0),'Boys WHO lb'!A:M,$I$6,FALSE),IF($E$2="Female",VLOOKUP(ROUNDUP(B1118,0),'Girls WHO lb'!A:M,$I$6,FALSE),0))</f>
        <v>30.644254443715003</v>
      </c>
      <c r="E1118" s="3">
        <f t="shared" si="99"/>
        <v>30.252858427561904</v>
      </c>
      <c r="F1118" s="3">
        <f t="shared" si="100"/>
        <v>7</v>
      </c>
      <c r="G1118" s="2">
        <f t="shared" si="101"/>
        <v>5</v>
      </c>
      <c r="H1118" s="3">
        <f t="shared" si="102"/>
        <v>4</v>
      </c>
    </row>
    <row r="1119" spans="1:8" x14ac:dyDescent="0.2">
      <c r="A1119" s="6">
        <v>1069</v>
      </c>
      <c r="B1119" s="6">
        <f t="shared" si="98"/>
        <v>35.145205479452052</v>
      </c>
      <c r="C1119" s="3">
        <f>IF($E$2="Male",VLOOKUP(ROUNDDOWN(B1119,0),'Boys WHO lb'!A:M,$I$6,FALSE),IF($E$2="Female",VLOOKUP(ROUNDDOWN(B1119,0),'Girls WHO lb'!A:M,$I$6,FALSE),0))</f>
        <v>30.203329919344998</v>
      </c>
      <c r="D1119" s="3">
        <f>IF($E$2="Male",VLOOKUP(ROUNDUP(B1119,0),'Boys WHO lb'!A:M,$I$6,FALSE),IF($E$2="Female",VLOOKUP(ROUNDUP(B1119,0),'Girls WHO lb'!A:M,$I$6,FALSE),0))</f>
        <v>30.644254443715003</v>
      </c>
      <c r="E1119" s="3">
        <f t="shared" si="99"/>
        <v>30.267354576308314</v>
      </c>
      <c r="F1119" s="3">
        <f t="shared" si="100"/>
        <v>7</v>
      </c>
      <c r="G1119" s="2">
        <f t="shared" si="101"/>
        <v>5</v>
      </c>
      <c r="H1119" s="3">
        <f t="shared" si="102"/>
        <v>4</v>
      </c>
    </row>
    <row r="1120" spans="1:8" x14ac:dyDescent="0.2">
      <c r="A1120" s="6">
        <v>1070</v>
      </c>
      <c r="B1120" s="6">
        <f t="shared" si="98"/>
        <v>35.178082191780824</v>
      </c>
      <c r="C1120" s="3">
        <f>IF($E$2="Male",VLOOKUP(ROUNDDOWN(B1120,0),'Boys WHO lb'!A:M,$I$6,FALSE),IF($E$2="Female",VLOOKUP(ROUNDDOWN(B1120,0),'Girls WHO lb'!A:M,$I$6,FALSE),0))</f>
        <v>30.203329919344998</v>
      </c>
      <c r="D1120" s="3">
        <f>IF($E$2="Male",VLOOKUP(ROUNDUP(B1120,0),'Boys WHO lb'!A:M,$I$6,FALSE),IF($E$2="Female",VLOOKUP(ROUNDUP(B1120,0),'Girls WHO lb'!A:M,$I$6,FALSE),0))</f>
        <v>30.644254443715003</v>
      </c>
      <c r="E1120" s="3">
        <f t="shared" si="99"/>
        <v>30.281850725054728</v>
      </c>
      <c r="F1120" s="3">
        <f t="shared" si="100"/>
        <v>7</v>
      </c>
      <c r="G1120" s="2">
        <f t="shared" si="101"/>
        <v>5</v>
      </c>
      <c r="H1120" s="3">
        <f t="shared" si="102"/>
        <v>4</v>
      </c>
    </row>
    <row r="1121" spans="1:8" x14ac:dyDescent="0.2">
      <c r="A1121" s="6">
        <v>1071</v>
      </c>
      <c r="B1121" s="6">
        <f t="shared" si="98"/>
        <v>35.210958904109589</v>
      </c>
      <c r="C1121" s="3">
        <f>IF($E$2="Male",VLOOKUP(ROUNDDOWN(B1121,0),'Boys WHO lb'!A:M,$I$6,FALSE),IF($E$2="Female",VLOOKUP(ROUNDDOWN(B1121,0),'Girls WHO lb'!A:M,$I$6,FALSE),0))</f>
        <v>30.203329919344998</v>
      </c>
      <c r="D1121" s="3">
        <f>IF($E$2="Male",VLOOKUP(ROUNDUP(B1121,0),'Boys WHO lb'!A:M,$I$6,FALSE),IF($E$2="Female",VLOOKUP(ROUNDUP(B1121,0),'Girls WHO lb'!A:M,$I$6,FALSE),0))</f>
        <v>30.644254443715003</v>
      </c>
      <c r="E1121" s="3">
        <f t="shared" si="99"/>
        <v>30.296346873801138</v>
      </c>
      <c r="F1121" s="3">
        <f t="shared" si="100"/>
        <v>7</v>
      </c>
      <c r="G1121" s="2">
        <f t="shared" si="101"/>
        <v>5</v>
      </c>
      <c r="H1121" s="3">
        <f t="shared" si="102"/>
        <v>4</v>
      </c>
    </row>
    <row r="1122" spans="1:8" x14ac:dyDescent="0.2">
      <c r="A1122" s="6">
        <v>1072</v>
      </c>
      <c r="B1122" s="6">
        <f t="shared" si="98"/>
        <v>35.243835616438353</v>
      </c>
      <c r="C1122" s="3">
        <f>IF($E$2="Male",VLOOKUP(ROUNDDOWN(B1122,0),'Boys WHO lb'!A:M,$I$6,FALSE),IF($E$2="Female",VLOOKUP(ROUNDDOWN(B1122,0),'Girls WHO lb'!A:M,$I$6,FALSE),0))</f>
        <v>30.203329919344998</v>
      </c>
      <c r="D1122" s="3">
        <f>IF($E$2="Male",VLOOKUP(ROUNDUP(B1122,0),'Boys WHO lb'!A:M,$I$6,FALSE),IF($E$2="Female",VLOOKUP(ROUNDUP(B1122,0),'Girls WHO lb'!A:M,$I$6,FALSE),0))</f>
        <v>30.644254443715003</v>
      </c>
      <c r="E1122" s="3">
        <f t="shared" si="99"/>
        <v>30.310843022547544</v>
      </c>
      <c r="F1122" s="3">
        <f t="shared" si="100"/>
        <v>7</v>
      </c>
      <c r="G1122" s="2">
        <f t="shared" si="101"/>
        <v>5</v>
      </c>
      <c r="H1122" s="3">
        <f t="shared" si="102"/>
        <v>4</v>
      </c>
    </row>
    <row r="1123" spans="1:8" x14ac:dyDescent="0.2">
      <c r="A1123" s="6">
        <v>1073</v>
      </c>
      <c r="B1123" s="6">
        <f t="shared" si="98"/>
        <v>35.276712328767125</v>
      </c>
      <c r="C1123" s="3">
        <f>IF($E$2="Male",VLOOKUP(ROUNDDOWN(B1123,0),'Boys WHO lb'!A:M,$I$6,FALSE),IF($E$2="Female",VLOOKUP(ROUNDDOWN(B1123,0),'Girls WHO lb'!A:M,$I$6,FALSE),0))</f>
        <v>30.203329919344998</v>
      </c>
      <c r="D1123" s="3">
        <f>IF($E$2="Male",VLOOKUP(ROUNDUP(B1123,0),'Boys WHO lb'!A:M,$I$6,FALSE),IF($E$2="Female",VLOOKUP(ROUNDUP(B1123,0),'Girls WHO lb'!A:M,$I$6,FALSE),0))</f>
        <v>30.644254443715003</v>
      </c>
      <c r="E1123" s="3">
        <f t="shared" si="99"/>
        <v>30.325339171293958</v>
      </c>
      <c r="F1123" s="3">
        <f t="shared" si="100"/>
        <v>7</v>
      </c>
      <c r="G1123" s="2">
        <f t="shared" si="101"/>
        <v>5</v>
      </c>
      <c r="H1123" s="3">
        <f t="shared" si="102"/>
        <v>4</v>
      </c>
    </row>
    <row r="1124" spans="1:8" x14ac:dyDescent="0.2">
      <c r="A1124" s="6">
        <v>1074</v>
      </c>
      <c r="B1124" s="6">
        <f t="shared" si="98"/>
        <v>35.30958904109589</v>
      </c>
      <c r="C1124" s="3">
        <f>IF($E$2="Male",VLOOKUP(ROUNDDOWN(B1124,0),'Boys WHO lb'!A:M,$I$6,FALSE),IF($E$2="Female",VLOOKUP(ROUNDDOWN(B1124,0),'Girls WHO lb'!A:M,$I$6,FALSE),0))</f>
        <v>30.203329919344998</v>
      </c>
      <c r="D1124" s="3">
        <f>IF($E$2="Male",VLOOKUP(ROUNDUP(B1124,0),'Boys WHO lb'!A:M,$I$6,FALSE),IF($E$2="Female",VLOOKUP(ROUNDUP(B1124,0),'Girls WHO lb'!A:M,$I$6,FALSE),0))</f>
        <v>30.644254443715003</v>
      </c>
      <c r="E1124" s="3">
        <f t="shared" si="99"/>
        <v>30.339835320040368</v>
      </c>
      <c r="F1124" s="3">
        <f t="shared" si="100"/>
        <v>7</v>
      </c>
      <c r="G1124" s="2">
        <f t="shared" si="101"/>
        <v>5</v>
      </c>
      <c r="H1124" s="3">
        <f t="shared" si="102"/>
        <v>4</v>
      </c>
    </row>
    <row r="1125" spans="1:8" x14ac:dyDescent="0.2">
      <c r="A1125" s="6">
        <v>1075</v>
      </c>
      <c r="B1125" s="6">
        <f t="shared" si="98"/>
        <v>35.342465753424655</v>
      </c>
      <c r="C1125" s="3">
        <f>IF($E$2="Male",VLOOKUP(ROUNDDOWN(B1125,0),'Boys WHO lb'!A:M,$I$6,FALSE),IF($E$2="Female",VLOOKUP(ROUNDDOWN(B1125,0),'Girls WHO lb'!A:M,$I$6,FALSE),0))</f>
        <v>30.203329919344998</v>
      </c>
      <c r="D1125" s="3">
        <f>IF($E$2="Male",VLOOKUP(ROUNDUP(B1125,0),'Boys WHO lb'!A:M,$I$6,FALSE),IF($E$2="Female",VLOOKUP(ROUNDUP(B1125,0),'Girls WHO lb'!A:M,$I$6,FALSE),0))</f>
        <v>30.644254443715003</v>
      </c>
      <c r="E1125" s="3">
        <f t="shared" si="99"/>
        <v>30.354331468786778</v>
      </c>
      <c r="F1125" s="3">
        <f t="shared" si="100"/>
        <v>7</v>
      </c>
      <c r="G1125" s="2">
        <f t="shared" si="101"/>
        <v>5</v>
      </c>
      <c r="H1125" s="3">
        <f t="shared" si="102"/>
        <v>4</v>
      </c>
    </row>
    <row r="1126" spans="1:8" x14ac:dyDescent="0.2">
      <c r="A1126" s="6">
        <v>1076</v>
      </c>
      <c r="B1126" s="6">
        <f t="shared" si="98"/>
        <v>35.375342465753427</v>
      </c>
      <c r="C1126" s="3">
        <f>IF($E$2="Male",VLOOKUP(ROUNDDOWN(B1126,0),'Boys WHO lb'!A:M,$I$6,FALSE),IF($E$2="Female",VLOOKUP(ROUNDDOWN(B1126,0),'Girls WHO lb'!A:M,$I$6,FALSE),0))</f>
        <v>30.203329919344998</v>
      </c>
      <c r="D1126" s="3">
        <f>IF($E$2="Male",VLOOKUP(ROUNDUP(B1126,0),'Boys WHO lb'!A:M,$I$6,FALSE),IF($E$2="Female",VLOOKUP(ROUNDUP(B1126,0),'Girls WHO lb'!A:M,$I$6,FALSE),0))</f>
        <v>30.644254443715003</v>
      </c>
      <c r="E1126" s="3">
        <f t="shared" si="99"/>
        <v>30.368827617533192</v>
      </c>
      <c r="F1126" s="3">
        <f t="shared" si="100"/>
        <v>7</v>
      </c>
      <c r="G1126" s="2">
        <f t="shared" si="101"/>
        <v>5</v>
      </c>
      <c r="H1126" s="3">
        <f t="shared" si="102"/>
        <v>4</v>
      </c>
    </row>
    <row r="1127" spans="1:8" x14ac:dyDescent="0.2">
      <c r="A1127" s="6">
        <v>1077</v>
      </c>
      <c r="B1127" s="6">
        <f t="shared" si="98"/>
        <v>35.408219178082192</v>
      </c>
      <c r="C1127" s="3">
        <f>IF($E$2="Male",VLOOKUP(ROUNDDOWN(B1127,0),'Boys WHO lb'!A:M,$I$6,FALSE),IF($E$2="Female",VLOOKUP(ROUNDDOWN(B1127,0),'Girls WHO lb'!A:M,$I$6,FALSE),0))</f>
        <v>30.203329919344998</v>
      </c>
      <c r="D1127" s="3">
        <f>IF($E$2="Male",VLOOKUP(ROUNDUP(B1127,0),'Boys WHO lb'!A:M,$I$6,FALSE),IF($E$2="Female",VLOOKUP(ROUNDUP(B1127,0),'Girls WHO lb'!A:M,$I$6,FALSE),0))</f>
        <v>30.644254443715003</v>
      </c>
      <c r="E1127" s="3">
        <f t="shared" si="99"/>
        <v>30.383323766279602</v>
      </c>
      <c r="F1127" s="3">
        <f t="shared" si="100"/>
        <v>7</v>
      </c>
      <c r="G1127" s="2">
        <f t="shared" si="101"/>
        <v>5</v>
      </c>
      <c r="H1127" s="3">
        <f t="shared" si="102"/>
        <v>4</v>
      </c>
    </row>
    <row r="1128" spans="1:8" x14ac:dyDescent="0.2">
      <c r="A1128" s="6">
        <v>1078</v>
      </c>
      <c r="B1128" s="6">
        <f t="shared" si="98"/>
        <v>35.441095890410956</v>
      </c>
      <c r="C1128" s="3">
        <f>IF($E$2="Male",VLOOKUP(ROUNDDOWN(B1128,0),'Boys WHO lb'!A:M,$I$6,FALSE),IF($E$2="Female",VLOOKUP(ROUNDDOWN(B1128,0),'Girls WHO lb'!A:M,$I$6,FALSE),0))</f>
        <v>30.203329919344998</v>
      </c>
      <c r="D1128" s="3">
        <f>IF($E$2="Male",VLOOKUP(ROUNDUP(B1128,0),'Boys WHO lb'!A:M,$I$6,FALSE),IF($E$2="Female",VLOOKUP(ROUNDUP(B1128,0),'Girls WHO lb'!A:M,$I$6,FALSE),0))</f>
        <v>30.644254443715003</v>
      </c>
      <c r="E1128" s="3">
        <f t="shared" si="99"/>
        <v>30.397819915026012</v>
      </c>
      <c r="F1128" s="3">
        <f t="shared" si="100"/>
        <v>7</v>
      </c>
      <c r="G1128" s="2">
        <f t="shared" si="101"/>
        <v>5</v>
      </c>
      <c r="H1128" s="3">
        <f t="shared" si="102"/>
        <v>4</v>
      </c>
    </row>
    <row r="1129" spans="1:8" x14ac:dyDescent="0.2">
      <c r="A1129" s="6">
        <v>1079</v>
      </c>
      <c r="B1129" s="6">
        <f t="shared" si="98"/>
        <v>35.473972602739728</v>
      </c>
      <c r="C1129" s="3">
        <f>IF($E$2="Male",VLOOKUP(ROUNDDOWN(B1129,0),'Boys WHO lb'!A:M,$I$6,FALSE),IF($E$2="Female",VLOOKUP(ROUNDDOWN(B1129,0),'Girls WHO lb'!A:M,$I$6,FALSE),0))</f>
        <v>30.203329919344998</v>
      </c>
      <c r="D1129" s="3">
        <f>IF($E$2="Male",VLOOKUP(ROUNDUP(B1129,0),'Boys WHO lb'!A:M,$I$6,FALSE),IF($E$2="Female",VLOOKUP(ROUNDUP(B1129,0),'Girls WHO lb'!A:M,$I$6,FALSE),0))</f>
        <v>30.644254443715003</v>
      </c>
      <c r="E1129" s="3">
        <f t="shared" si="99"/>
        <v>30.412316063772426</v>
      </c>
      <c r="F1129" s="3">
        <f t="shared" si="100"/>
        <v>7</v>
      </c>
      <c r="G1129" s="2">
        <f t="shared" si="101"/>
        <v>5</v>
      </c>
      <c r="H1129" s="3">
        <f t="shared" si="102"/>
        <v>4</v>
      </c>
    </row>
    <row r="1130" spans="1:8" x14ac:dyDescent="0.2">
      <c r="A1130" s="6">
        <v>1080</v>
      </c>
      <c r="B1130" s="6">
        <f t="shared" si="98"/>
        <v>35.506849315068493</v>
      </c>
      <c r="C1130" s="3">
        <f>IF($E$2="Male",VLOOKUP(ROUNDDOWN(B1130,0),'Boys WHO lb'!A:M,$I$6,FALSE),IF($E$2="Female",VLOOKUP(ROUNDDOWN(B1130,0),'Girls WHO lb'!A:M,$I$6,FALSE),0))</f>
        <v>30.203329919344998</v>
      </c>
      <c r="D1130" s="3">
        <f>IF($E$2="Male",VLOOKUP(ROUNDUP(B1130,0),'Boys WHO lb'!A:M,$I$6,FALSE),IF($E$2="Female",VLOOKUP(ROUNDUP(B1130,0),'Girls WHO lb'!A:M,$I$6,FALSE),0))</f>
        <v>30.644254443715003</v>
      </c>
      <c r="E1130" s="3">
        <f t="shared" si="99"/>
        <v>30.426812212518836</v>
      </c>
      <c r="F1130" s="3">
        <f t="shared" si="100"/>
        <v>7</v>
      </c>
      <c r="G1130" s="2">
        <f t="shared" si="101"/>
        <v>5</v>
      </c>
      <c r="H1130" s="3">
        <f t="shared" si="102"/>
        <v>4</v>
      </c>
    </row>
    <row r="1131" spans="1:8" x14ac:dyDescent="0.2">
      <c r="A1131" s="6">
        <v>1081</v>
      </c>
      <c r="B1131" s="6">
        <f t="shared" si="98"/>
        <v>35.539726027397258</v>
      </c>
      <c r="C1131" s="3">
        <f>IF($E$2="Male",VLOOKUP(ROUNDDOWN(B1131,0),'Boys WHO lb'!A:M,$I$6,FALSE),IF($E$2="Female",VLOOKUP(ROUNDDOWN(B1131,0),'Girls WHO lb'!A:M,$I$6,FALSE),0))</f>
        <v>30.203329919344998</v>
      </c>
      <c r="D1131" s="3">
        <f>IF($E$2="Male",VLOOKUP(ROUNDUP(B1131,0),'Boys WHO lb'!A:M,$I$6,FALSE),IF($E$2="Female",VLOOKUP(ROUNDUP(B1131,0),'Girls WHO lb'!A:M,$I$6,FALSE),0))</f>
        <v>30.644254443715003</v>
      </c>
      <c r="E1131" s="3">
        <f t="shared" si="99"/>
        <v>30.441308361265246</v>
      </c>
      <c r="F1131" s="3">
        <f t="shared" si="100"/>
        <v>7</v>
      </c>
      <c r="G1131" s="2">
        <f t="shared" si="101"/>
        <v>5</v>
      </c>
      <c r="H1131" s="3">
        <f t="shared" si="102"/>
        <v>4</v>
      </c>
    </row>
    <row r="1132" spans="1:8" x14ac:dyDescent="0.2">
      <c r="A1132" s="6">
        <v>1082</v>
      </c>
      <c r="B1132" s="6">
        <f t="shared" si="98"/>
        <v>35.572602739726022</v>
      </c>
      <c r="C1132" s="3">
        <f>IF($E$2="Male",VLOOKUP(ROUNDDOWN(B1132,0),'Boys WHO lb'!A:M,$I$6,FALSE),IF($E$2="Female",VLOOKUP(ROUNDDOWN(B1132,0),'Girls WHO lb'!A:M,$I$6,FALSE),0))</f>
        <v>30.203329919344998</v>
      </c>
      <c r="D1132" s="3">
        <f>IF($E$2="Male",VLOOKUP(ROUNDUP(B1132,0),'Boys WHO lb'!A:M,$I$6,FALSE),IF($E$2="Female",VLOOKUP(ROUNDUP(B1132,0),'Girls WHO lb'!A:M,$I$6,FALSE),0))</f>
        <v>30.644254443715003</v>
      </c>
      <c r="E1132" s="3">
        <f t="shared" si="99"/>
        <v>30.455804510011657</v>
      </c>
      <c r="F1132" s="3">
        <f t="shared" si="100"/>
        <v>7</v>
      </c>
      <c r="G1132" s="2">
        <f t="shared" si="101"/>
        <v>5</v>
      </c>
      <c r="H1132" s="3">
        <f t="shared" si="102"/>
        <v>4</v>
      </c>
    </row>
    <row r="1133" spans="1:8" x14ac:dyDescent="0.2">
      <c r="A1133" s="6">
        <v>1083</v>
      </c>
      <c r="B1133" s="6">
        <f t="shared" si="98"/>
        <v>35.605479452054794</v>
      </c>
      <c r="C1133" s="3">
        <f>IF($E$2="Male",VLOOKUP(ROUNDDOWN(B1133,0),'Boys WHO lb'!A:M,$I$6,FALSE),IF($E$2="Female",VLOOKUP(ROUNDDOWN(B1133,0),'Girls WHO lb'!A:M,$I$6,FALSE),0))</f>
        <v>30.203329919344998</v>
      </c>
      <c r="D1133" s="3">
        <f>IF($E$2="Male",VLOOKUP(ROUNDUP(B1133,0),'Boys WHO lb'!A:M,$I$6,FALSE),IF($E$2="Female",VLOOKUP(ROUNDUP(B1133,0),'Girls WHO lb'!A:M,$I$6,FALSE),0))</f>
        <v>30.644254443715003</v>
      </c>
      <c r="E1133" s="3">
        <f t="shared" si="99"/>
        <v>30.47030065875807</v>
      </c>
      <c r="F1133" s="3">
        <f t="shared" si="100"/>
        <v>7</v>
      </c>
      <c r="G1133" s="2">
        <f t="shared" si="101"/>
        <v>5</v>
      </c>
      <c r="H1133" s="3">
        <f t="shared" si="102"/>
        <v>4</v>
      </c>
    </row>
    <row r="1134" spans="1:8" x14ac:dyDescent="0.2">
      <c r="A1134" s="6">
        <v>1084</v>
      </c>
      <c r="B1134" s="6">
        <f t="shared" si="98"/>
        <v>35.638356164383559</v>
      </c>
      <c r="C1134" s="3">
        <f>IF($E$2="Male",VLOOKUP(ROUNDDOWN(B1134,0),'Boys WHO lb'!A:M,$I$6,FALSE),IF($E$2="Female",VLOOKUP(ROUNDDOWN(B1134,0),'Girls WHO lb'!A:M,$I$6,FALSE),0))</f>
        <v>30.203329919344998</v>
      </c>
      <c r="D1134" s="3">
        <f>IF($E$2="Male",VLOOKUP(ROUNDUP(B1134,0),'Boys WHO lb'!A:M,$I$6,FALSE),IF($E$2="Female",VLOOKUP(ROUNDUP(B1134,0),'Girls WHO lb'!A:M,$I$6,FALSE),0))</f>
        <v>30.644254443715003</v>
      </c>
      <c r="E1134" s="3">
        <f t="shared" si="99"/>
        <v>30.48479680750448</v>
      </c>
      <c r="F1134" s="3">
        <f t="shared" si="100"/>
        <v>7</v>
      </c>
      <c r="G1134" s="2">
        <f t="shared" si="101"/>
        <v>5</v>
      </c>
      <c r="H1134" s="3">
        <f t="shared" si="102"/>
        <v>4</v>
      </c>
    </row>
    <row r="1135" spans="1:8" x14ac:dyDescent="0.2">
      <c r="A1135" s="6">
        <v>1085</v>
      </c>
      <c r="B1135" s="6">
        <f t="shared" si="98"/>
        <v>35.671232876712324</v>
      </c>
      <c r="C1135" s="3">
        <f>IF($E$2="Male",VLOOKUP(ROUNDDOWN(B1135,0),'Boys WHO lb'!A:M,$I$6,FALSE),IF($E$2="Female",VLOOKUP(ROUNDDOWN(B1135,0),'Girls WHO lb'!A:M,$I$6,FALSE),0))</f>
        <v>30.203329919344998</v>
      </c>
      <c r="D1135" s="3">
        <f>IF($E$2="Male",VLOOKUP(ROUNDUP(B1135,0),'Boys WHO lb'!A:M,$I$6,FALSE),IF($E$2="Female",VLOOKUP(ROUNDUP(B1135,0),'Girls WHO lb'!A:M,$I$6,FALSE),0))</f>
        <v>30.644254443715003</v>
      </c>
      <c r="E1135" s="3">
        <f t="shared" si="99"/>
        <v>30.499292956250891</v>
      </c>
      <c r="F1135" s="3">
        <f t="shared" si="100"/>
        <v>7</v>
      </c>
      <c r="G1135" s="2">
        <f t="shared" si="101"/>
        <v>5</v>
      </c>
      <c r="H1135" s="3">
        <f t="shared" si="102"/>
        <v>4</v>
      </c>
    </row>
    <row r="1136" spans="1:8" x14ac:dyDescent="0.2">
      <c r="A1136" s="6">
        <v>1086</v>
      </c>
      <c r="B1136" s="6">
        <f t="shared" si="98"/>
        <v>35.704109589041096</v>
      </c>
      <c r="C1136" s="3">
        <f>IF($E$2="Male",VLOOKUP(ROUNDDOWN(B1136,0),'Boys WHO lb'!A:M,$I$6,FALSE),IF($E$2="Female",VLOOKUP(ROUNDDOWN(B1136,0),'Girls WHO lb'!A:M,$I$6,FALSE),0))</f>
        <v>30.203329919344998</v>
      </c>
      <c r="D1136" s="3">
        <f>IF($E$2="Male",VLOOKUP(ROUNDUP(B1136,0),'Boys WHO lb'!A:M,$I$6,FALSE),IF($E$2="Female",VLOOKUP(ROUNDUP(B1136,0),'Girls WHO lb'!A:M,$I$6,FALSE),0))</f>
        <v>30.644254443715003</v>
      </c>
      <c r="E1136" s="3">
        <f t="shared" si="99"/>
        <v>30.513789104997304</v>
      </c>
      <c r="F1136" s="3">
        <f t="shared" si="100"/>
        <v>7</v>
      </c>
      <c r="G1136" s="2">
        <f t="shared" si="101"/>
        <v>5</v>
      </c>
      <c r="H1136" s="3">
        <f t="shared" si="102"/>
        <v>4</v>
      </c>
    </row>
    <row r="1137" spans="1:8" x14ac:dyDescent="0.2">
      <c r="A1137" s="6">
        <v>1087</v>
      </c>
      <c r="B1137" s="6">
        <f t="shared" si="98"/>
        <v>35.736986301369861</v>
      </c>
      <c r="C1137" s="3">
        <f>IF($E$2="Male",VLOOKUP(ROUNDDOWN(B1137,0),'Boys WHO lb'!A:M,$I$6,FALSE),IF($E$2="Female",VLOOKUP(ROUNDDOWN(B1137,0),'Girls WHO lb'!A:M,$I$6,FALSE),0))</f>
        <v>30.203329919344998</v>
      </c>
      <c r="D1137" s="3">
        <f>IF($E$2="Male",VLOOKUP(ROUNDUP(B1137,0),'Boys WHO lb'!A:M,$I$6,FALSE),IF($E$2="Female",VLOOKUP(ROUNDUP(B1137,0),'Girls WHO lb'!A:M,$I$6,FALSE),0))</f>
        <v>30.644254443715003</v>
      </c>
      <c r="E1137" s="3">
        <f t="shared" si="99"/>
        <v>30.528285253743714</v>
      </c>
      <c r="F1137" s="3">
        <f t="shared" si="100"/>
        <v>7</v>
      </c>
      <c r="G1137" s="2">
        <f t="shared" si="101"/>
        <v>5</v>
      </c>
      <c r="H1137" s="3">
        <f t="shared" si="102"/>
        <v>4</v>
      </c>
    </row>
    <row r="1138" spans="1:8" x14ac:dyDescent="0.2">
      <c r="A1138" s="6">
        <v>1088</v>
      </c>
      <c r="B1138" s="6">
        <f t="shared" ref="B1138:B1145" si="103">A1138/$I$3</f>
        <v>35.769863013698625</v>
      </c>
      <c r="C1138" s="3">
        <f>IF($E$2="Male",VLOOKUP(ROUNDDOWN(B1138,0),'Boys WHO lb'!A:M,$I$6,FALSE),IF($E$2="Female",VLOOKUP(ROUNDDOWN(B1138,0),'Girls WHO lb'!A:M,$I$6,FALSE),0))</f>
        <v>30.203329919344998</v>
      </c>
      <c r="D1138" s="3">
        <f>IF($E$2="Male",VLOOKUP(ROUNDUP(B1138,0),'Boys WHO lb'!A:M,$I$6,FALSE),IF($E$2="Female",VLOOKUP(ROUNDUP(B1138,0),'Girls WHO lb'!A:M,$I$6,FALSE),0))</f>
        <v>30.644254443715003</v>
      </c>
      <c r="E1138" s="3">
        <f t="shared" ref="E1138:E1145" si="104">C1138+(MOD(B1138,1)*(D1138-C1138))</f>
        <v>30.542781402490125</v>
      </c>
      <c r="F1138" s="3">
        <f t="shared" ref="F1138:F1145" si="105">IF(B1138&lt;=1,12,IF(B1138&lt;=3,10,IF(B1138&lt;=12,8,IF(B1138&lt;=36,7))))</f>
        <v>7</v>
      </c>
      <c r="G1138" s="2">
        <f t="shared" si="101"/>
        <v>5</v>
      </c>
      <c r="H1138" s="3">
        <f t="shared" si="102"/>
        <v>4</v>
      </c>
    </row>
    <row r="1139" spans="1:8" x14ac:dyDescent="0.2">
      <c r="A1139" s="6">
        <v>1089</v>
      </c>
      <c r="B1139" s="6">
        <f t="shared" si="103"/>
        <v>35.802739726027397</v>
      </c>
      <c r="C1139" s="3">
        <f>IF($E$2="Male",VLOOKUP(ROUNDDOWN(B1139,0),'Boys WHO lb'!A:M,$I$6,FALSE),IF($E$2="Female",VLOOKUP(ROUNDDOWN(B1139,0),'Girls WHO lb'!A:M,$I$6,FALSE),0))</f>
        <v>30.203329919344998</v>
      </c>
      <c r="D1139" s="3">
        <f>IF($E$2="Male",VLOOKUP(ROUNDUP(B1139,0),'Boys WHO lb'!A:M,$I$6,FALSE),IF($E$2="Female",VLOOKUP(ROUNDUP(B1139,0),'Girls WHO lb'!A:M,$I$6,FALSE),0))</f>
        <v>30.644254443715003</v>
      </c>
      <c r="E1139" s="3">
        <f t="shared" si="104"/>
        <v>30.557277551236535</v>
      </c>
      <c r="F1139" s="3">
        <f t="shared" si="105"/>
        <v>7</v>
      </c>
      <c r="G1139" s="2">
        <f t="shared" ref="G1139:G1145" si="106">IF(E1139&lt;=8,0,IF(E1139&lt;=12,1,IF(E1139&lt;=16,2,IF(E1139&lt;=22,3,IF(E1139&lt;=27,4,IF(E1139&lt;=35,5,IF(E1139&lt;=50,6,"")))))))</f>
        <v>5</v>
      </c>
      <c r="H1139" s="3">
        <f t="shared" ref="H1139:H1145" si="107">IF(E1139&lt;=10,0,IF(E1139&lt;=15,1,IF(E1139&lt;=18,2,IF(E1139&lt;=28,3,IF(E1139&lt;=37,4,IF(E1139&lt;=50,6,""))))))</f>
        <v>4</v>
      </c>
    </row>
    <row r="1140" spans="1:8" x14ac:dyDescent="0.2">
      <c r="A1140" s="6">
        <v>1090</v>
      </c>
      <c r="B1140" s="6">
        <f t="shared" si="103"/>
        <v>35.835616438356162</v>
      </c>
      <c r="C1140" s="3">
        <f>IF($E$2="Male",VLOOKUP(ROUNDDOWN(B1140,0),'Boys WHO lb'!A:M,$I$6,FALSE),IF($E$2="Female",VLOOKUP(ROUNDDOWN(B1140,0),'Girls WHO lb'!A:M,$I$6,FALSE),0))</f>
        <v>30.203329919344998</v>
      </c>
      <c r="D1140" s="3">
        <f>IF($E$2="Male",VLOOKUP(ROUNDUP(B1140,0),'Boys WHO lb'!A:M,$I$6,FALSE),IF($E$2="Female",VLOOKUP(ROUNDUP(B1140,0),'Girls WHO lb'!A:M,$I$6,FALSE),0))</f>
        <v>30.644254443715003</v>
      </c>
      <c r="E1140" s="3">
        <f t="shared" si="104"/>
        <v>30.571773699982945</v>
      </c>
      <c r="F1140" s="3">
        <f t="shared" si="105"/>
        <v>7</v>
      </c>
      <c r="G1140" s="2">
        <f t="shared" si="106"/>
        <v>5</v>
      </c>
      <c r="H1140" s="3">
        <f t="shared" si="107"/>
        <v>4</v>
      </c>
    </row>
    <row r="1141" spans="1:8" x14ac:dyDescent="0.2">
      <c r="A1141" s="6">
        <v>1091</v>
      </c>
      <c r="B1141" s="6">
        <f t="shared" si="103"/>
        <v>35.868493150684927</v>
      </c>
      <c r="C1141" s="3">
        <f>IF($E$2="Male",VLOOKUP(ROUNDDOWN(B1141,0),'Boys WHO lb'!A:M,$I$6,FALSE),IF($E$2="Female",VLOOKUP(ROUNDDOWN(B1141,0),'Girls WHO lb'!A:M,$I$6,FALSE),0))</f>
        <v>30.203329919344998</v>
      </c>
      <c r="D1141" s="3">
        <f>IF($E$2="Male",VLOOKUP(ROUNDUP(B1141,0),'Boys WHO lb'!A:M,$I$6,FALSE),IF($E$2="Female",VLOOKUP(ROUNDUP(B1141,0),'Girls WHO lb'!A:M,$I$6,FALSE),0))</f>
        <v>30.644254443715003</v>
      </c>
      <c r="E1141" s="3">
        <f t="shared" si="104"/>
        <v>30.586269848729355</v>
      </c>
      <c r="F1141" s="3">
        <f t="shared" si="105"/>
        <v>7</v>
      </c>
      <c r="G1141" s="2">
        <f t="shared" si="106"/>
        <v>5</v>
      </c>
      <c r="H1141" s="3">
        <f t="shared" si="107"/>
        <v>4</v>
      </c>
    </row>
    <row r="1142" spans="1:8" x14ac:dyDescent="0.2">
      <c r="A1142" s="6">
        <v>1092</v>
      </c>
      <c r="B1142" s="6">
        <f t="shared" si="103"/>
        <v>35.901369863013699</v>
      </c>
      <c r="C1142" s="3">
        <f>IF($E$2="Male",VLOOKUP(ROUNDDOWN(B1142,0),'Boys WHO lb'!A:M,$I$6,FALSE),IF($E$2="Female",VLOOKUP(ROUNDDOWN(B1142,0),'Girls WHO lb'!A:M,$I$6,FALSE),0))</f>
        <v>30.203329919344998</v>
      </c>
      <c r="D1142" s="3">
        <f>IF($E$2="Male",VLOOKUP(ROUNDUP(B1142,0),'Boys WHO lb'!A:M,$I$6,FALSE),IF($E$2="Female",VLOOKUP(ROUNDUP(B1142,0),'Girls WHO lb'!A:M,$I$6,FALSE),0))</f>
        <v>30.644254443715003</v>
      </c>
      <c r="E1142" s="3">
        <f t="shared" si="104"/>
        <v>30.600765997475769</v>
      </c>
      <c r="F1142" s="3">
        <f t="shared" si="105"/>
        <v>7</v>
      </c>
      <c r="G1142" s="2">
        <f t="shared" si="106"/>
        <v>5</v>
      </c>
      <c r="H1142" s="3">
        <f t="shared" si="107"/>
        <v>4</v>
      </c>
    </row>
    <row r="1143" spans="1:8" x14ac:dyDescent="0.2">
      <c r="A1143" s="6">
        <v>1093</v>
      </c>
      <c r="B1143" s="6">
        <f t="shared" si="103"/>
        <v>35.934246575342463</v>
      </c>
      <c r="C1143" s="3">
        <f>IF($E$2="Male",VLOOKUP(ROUNDDOWN(B1143,0),'Boys WHO lb'!A:M,$I$6,FALSE),IF($E$2="Female",VLOOKUP(ROUNDDOWN(B1143,0),'Girls WHO lb'!A:M,$I$6,FALSE),0))</f>
        <v>30.203329919344998</v>
      </c>
      <c r="D1143" s="3">
        <f>IF($E$2="Male",VLOOKUP(ROUNDUP(B1143,0),'Boys WHO lb'!A:M,$I$6,FALSE),IF($E$2="Female",VLOOKUP(ROUNDUP(B1143,0),'Girls WHO lb'!A:M,$I$6,FALSE),0))</f>
        <v>30.644254443715003</v>
      </c>
      <c r="E1143" s="3">
        <f t="shared" si="104"/>
        <v>30.615262146222179</v>
      </c>
      <c r="F1143" s="3">
        <f t="shared" si="105"/>
        <v>7</v>
      </c>
      <c r="G1143" s="2">
        <f t="shared" si="106"/>
        <v>5</v>
      </c>
      <c r="H1143" s="3">
        <f t="shared" si="107"/>
        <v>4</v>
      </c>
    </row>
    <row r="1144" spans="1:8" x14ac:dyDescent="0.2">
      <c r="A1144" s="6">
        <v>1094</v>
      </c>
      <c r="B1144" s="6">
        <f t="shared" si="103"/>
        <v>35.967123287671228</v>
      </c>
      <c r="C1144" s="3">
        <f>IF($E$2="Male",VLOOKUP(ROUNDDOWN(B1144,0),'Boys WHO lb'!A:M,$I$6,FALSE),IF($E$2="Female",VLOOKUP(ROUNDDOWN(B1144,0),'Girls WHO lb'!A:M,$I$6,FALSE),0))</f>
        <v>30.203329919344998</v>
      </c>
      <c r="D1144" s="3">
        <f>IF($E$2="Male",VLOOKUP(ROUNDUP(B1144,0),'Boys WHO lb'!A:M,$I$6,FALSE),IF($E$2="Female",VLOOKUP(ROUNDUP(B1144,0),'Girls WHO lb'!A:M,$I$6,FALSE),0))</f>
        <v>30.644254443715003</v>
      </c>
      <c r="E1144" s="3">
        <f t="shared" si="104"/>
        <v>30.629758294968589</v>
      </c>
      <c r="F1144" s="3">
        <f t="shared" si="105"/>
        <v>7</v>
      </c>
      <c r="G1144" s="2">
        <f t="shared" si="106"/>
        <v>5</v>
      </c>
      <c r="H1144" s="3">
        <f t="shared" si="107"/>
        <v>4</v>
      </c>
    </row>
    <row r="1145" spans="1:8" x14ac:dyDescent="0.2">
      <c r="A1145" s="6">
        <v>1095</v>
      </c>
      <c r="B1145" s="6">
        <f t="shared" si="103"/>
        <v>36</v>
      </c>
      <c r="C1145" s="3">
        <f>IF($E$2="Male",VLOOKUP(ROUNDDOWN(B1145,0),'Boys WHO lb'!A:M,$I$6,FALSE),IF($E$2="Female",VLOOKUP(ROUNDDOWN(B1145,0),'Girls WHO lb'!A:M,$I$6,FALSE),0))</f>
        <v>30.644254443715003</v>
      </c>
      <c r="D1145" s="3">
        <f>IF($E$2="Male",VLOOKUP(ROUNDUP(B1145,0),'Boys WHO lb'!A:M,$I$6,FALSE),IF($E$2="Female",VLOOKUP(ROUNDUP(B1145,0),'Girls WHO lb'!A:M,$I$6,FALSE),0))</f>
        <v>30.644254443715003</v>
      </c>
      <c r="E1145" s="3">
        <f t="shared" si="104"/>
        <v>30.644254443715003</v>
      </c>
      <c r="F1145" s="3">
        <f t="shared" si="105"/>
        <v>7</v>
      </c>
      <c r="G1145" s="2">
        <f t="shared" si="106"/>
        <v>5</v>
      </c>
      <c r="H1145" s="3">
        <f t="shared" si="107"/>
        <v>4</v>
      </c>
    </row>
    <row r="1146" spans="1:8" x14ac:dyDescent="0.2">
      <c r="A1146" s="6"/>
      <c r="B1146" s="6"/>
      <c r="D1146" s="3"/>
    </row>
    <row r="1147" spans="1:8" x14ac:dyDescent="0.2">
      <c r="A1147" s="6"/>
      <c r="B1147" s="6"/>
      <c r="D1147" s="3"/>
    </row>
    <row r="1148" spans="1:8" x14ac:dyDescent="0.2">
      <c r="B1148" s="6"/>
      <c r="D1148" s="3"/>
    </row>
    <row r="1149" spans="1:8" x14ac:dyDescent="0.2">
      <c r="B1149" s="6"/>
      <c r="D1149" s="3"/>
    </row>
    <row r="1150" spans="1:8" x14ac:dyDescent="0.2">
      <c r="B1150" s="6"/>
      <c r="D1150" s="3"/>
    </row>
  </sheetData>
  <scenarios current="0">
    <scenario name="3" count="8" user="cts208" comment="Created by cts208 on 4/13/2010">
      <inputCells r="E13" val="0"/>
      <inputCells r="F13" val="0"/>
      <inputCells r="G13" val="0"/>
      <inputCells r="H13" val="0"/>
      <inputCells r="I13" val="2.99999972843563"/>
      <inputCells r="J13" val="0"/>
      <inputCells r="K13" val="0"/>
      <inputCells r="L13" val="0"/>
    </scenario>
  </scenarios>
  <phoneticPr fontId="1" type="noConversion"/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workbookViewId="0">
      <selection activeCell="A13" sqref="A13"/>
    </sheetView>
  </sheetViews>
  <sheetFormatPr defaultRowHeight="12.75" x14ac:dyDescent="0.2"/>
  <cols>
    <col min="1" max="1" width="59" style="24" customWidth="1"/>
    <col min="2" max="3" width="12.7109375" style="24" customWidth="1"/>
    <col min="4" max="4" width="16.42578125" style="24" bestFit="1" customWidth="1"/>
    <col min="5" max="5" width="9.28515625" style="32" customWidth="1"/>
    <col min="6" max="6" width="11.7109375" style="24" customWidth="1"/>
    <col min="7" max="7" width="13.42578125" style="24" customWidth="1"/>
    <col min="8" max="8" width="9.140625" style="24"/>
    <col min="9" max="9" width="48" style="24" customWidth="1"/>
    <col min="10" max="10" width="12.42578125" style="24" customWidth="1"/>
    <col min="11" max="16384" width="9.140625" style="24"/>
  </cols>
  <sheetData>
    <row r="1" spans="1:10" s="28" customFormat="1" ht="25.5" x14ac:dyDescent="0.2">
      <c r="A1" s="25" t="s">
        <v>33</v>
      </c>
      <c r="B1" s="26" t="s">
        <v>13</v>
      </c>
      <c r="C1" s="26" t="s">
        <v>65</v>
      </c>
      <c r="D1" s="26" t="s">
        <v>66</v>
      </c>
      <c r="E1" s="27" t="s">
        <v>15</v>
      </c>
      <c r="F1" s="26" t="s">
        <v>17</v>
      </c>
      <c r="G1" s="26" t="s">
        <v>12</v>
      </c>
      <c r="H1" s="26" t="s">
        <v>14</v>
      </c>
      <c r="I1" s="26" t="s">
        <v>19</v>
      </c>
      <c r="J1" s="25" t="s">
        <v>18</v>
      </c>
    </row>
    <row r="2" spans="1:10" s="31" customFormat="1" x14ac:dyDescent="0.2">
      <c r="A2" s="24" t="str">
        <f t="shared" ref="A2:A33" si="0">CONCATENATE(H2," ",I2," ",B2," ",F2," ",G2)</f>
        <v>Pampers Baby Dry 0 124 Amazon</v>
      </c>
      <c r="B2" s="29">
        <v>0</v>
      </c>
      <c r="C2" s="29">
        <v>0</v>
      </c>
      <c r="D2" s="29">
        <v>10</v>
      </c>
      <c r="E2" s="30">
        <v>33.49</v>
      </c>
      <c r="F2" s="29">
        <v>124</v>
      </c>
      <c r="G2" s="29" t="s">
        <v>20</v>
      </c>
      <c r="H2" s="29" t="s">
        <v>21</v>
      </c>
      <c r="I2" s="29" t="s">
        <v>22</v>
      </c>
      <c r="J2" s="24">
        <f t="shared" ref="J2:J33" si="1">E2/F2</f>
        <v>0.27008064516129032</v>
      </c>
    </row>
    <row r="3" spans="1:10" x14ac:dyDescent="0.2">
      <c r="A3" s="24" t="str">
        <f t="shared" si="0"/>
        <v>Pampers Baby Dry 0 124 Diapers.com</v>
      </c>
      <c r="B3" s="29">
        <v>0</v>
      </c>
      <c r="C3" s="29">
        <v>0</v>
      </c>
      <c r="D3" s="29">
        <v>10</v>
      </c>
      <c r="E3" s="30">
        <v>31.99</v>
      </c>
      <c r="F3" s="29">
        <v>124</v>
      </c>
      <c r="G3" s="29" t="s">
        <v>26</v>
      </c>
      <c r="H3" s="29" t="s">
        <v>21</v>
      </c>
      <c r="I3" s="29" t="s">
        <v>22</v>
      </c>
      <c r="J3" s="24">
        <f t="shared" si="1"/>
        <v>0.25798387096774195</v>
      </c>
    </row>
    <row r="4" spans="1:10" x14ac:dyDescent="0.2">
      <c r="A4" s="24" t="str">
        <f t="shared" si="0"/>
        <v>Pampers Baby Dry 0 124 Amazon</v>
      </c>
      <c r="B4" s="24">
        <v>0</v>
      </c>
      <c r="C4" s="24">
        <v>0</v>
      </c>
      <c r="D4" s="24">
        <v>10</v>
      </c>
      <c r="E4" s="32">
        <v>30</v>
      </c>
      <c r="F4" s="24">
        <v>124</v>
      </c>
      <c r="G4" s="24" t="s">
        <v>20</v>
      </c>
      <c r="H4" s="24" t="s">
        <v>21</v>
      </c>
      <c r="I4" s="24" t="s">
        <v>22</v>
      </c>
      <c r="J4" s="33">
        <f t="shared" si="1"/>
        <v>0.24193548387096775</v>
      </c>
    </row>
    <row r="5" spans="1:10" x14ac:dyDescent="0.2">
      <c r="A5" s="24" t="str">
        <f t="shared" si="0"/>
        <v>Pampers Swaddlers Dry Max 0 84 Diapers.com</v>
      </c>
      <c r="B5" s="29">
        <v>0</v>
      </c>
      <c r="C5" s="29">
        <v>0</v>
      </c>
      <c r="D5" s="29">
        <v>10</v>
      </c>
      <c r="E5" s="30">
        <v>20.99</v>
      </c>
      <c r="F5" s="29">
        <v>84</v>
      </c>
      <c r="G5" s="29" t="s">
        <v>26</v>
      </c>
      <c r="H5" s="29" t="s">
        <v>21</v>
      </c>
      <c r="I5" s="24" t="s">
        <v>24</v>
      </c>
      <c r="J5" s="24">
        <f t="shared" si="1"/>
        <v>0.24988095238095237</v>
      </c>
    </row>
    <row r="6" spans="1:10" x14ac:dyDescent="0.2">
      <c r="A6" s="24" t="str">
        <f t="shared" si="0"/>
        <v>Pampers Swaddlers Dry Max 0 36 Diapers.com</v>
      </c>
      <c r="B6" s="29">
        <v>0</v>
      </c>
      <c r="C6" s="29">
        <v>0</v>
      </c>
      <c r="D6" s="29">
        <v>10</v>
      </c>
      <c r="E6" s="30">
        <v>9.99</v>
      </c>
      <c r="F6" s="29">
        <v>36</v>
      </c>
      <c r="G6" s="29" t="s">
        <v>26</v>
      </c>
      <c r="H6" s="29" t="s">
        <v>21</v>
      </c>
      <c r="I6" s="24" t="s">
        <v>24</v>
      </c>
      <c r="J6" s="24">
        <f t="shared" si="1"/>
        <v>0.27750000000000002</v>
      </c>
    </row>
    <row r="7" spans="1:10" x14ac:dyDescent="0.2">
      <c r="A7" s="24" t="str">
        <f t="shared" si="0"/>
        <v>Pampers Swaddlers Dry Max 0 60 Diapers.com</v>
      </c>
      <c r="B7" s="29">
        <v>0</v>
      </c>
      <c r="C7" s="29">
        <v>0</v>
      </c>
      <c r="D7" s="29">
        <v>10</v>
      </c>
      <c r="E7" s="30">
        <v>15.99</v>
      </c>
      <c r="F7" s="29">
        <v>60</v>
      </c>
      <c r="G7" s="29" t="s">
        <v>26</v>
      </c>
      <c r="H7" s="29" t="s">
        <v>21</v>
      </c>
      <c r="I7" s="24" t="s">
        <v>24</v>
      </c>
      <c r="J7" s="24">
        <f t="shared" si="1"/>
        <v>0.26650000000000001</v>
      </c>
    </row>
    <row r="8" spans="1:10" x14ac:dyDescent="0.2">
      <c r="A8" s="24" t="str">
        <f t="shared" si="0"/>
        <v>Pampers Swaddlers Dry Max 0 84 Amazon</v>
      </c>
      <c r="B8" s="24">
        <v>0</v>
      </c>
      <c r="C8" s="24">
        <v>0</v>
      </c>
      <c r="D8" s="24">
        <v>10</v>
      </c>
      <c r="E8" s="32">
        <v>19.489999999999998</v>
      </c>
      <c r="F8" s="24">
        <v>84</v>
      </c>
      <c r="G8" s="24" t="s">
        <v>20</v>
      </c>
      <c r="H8" s="24" t="s">
        <v>21</v>
      </c>
      <c r="I8" s="24" t="s">
        <v>24</v>
      </c>
      <c r="J8" s="33">
        <f t="shared" si="1"/>
        <v>0.23202380952380949</v>
      </c>
    </row>
    <row r="9" spans="1:10" x14ac:dyDescent="0.2">
      <c r="A9" s="24" t="str">
        <f t="shared" si="0"/>
        <v>Pampers Swaddlers Dry Max 1-2 252 Diapers.com</v>
      </c>
      <c r="B9" s="34" t="s">
        <v>23</v>
      </c>
      <c r="C9" s="29">
        <v>8</v>
      </c>
      <c r="D9" s="29">
        <v>15</v>
      </c>
      <c r="E9" s="30">
        <v>41.99</v>
      </c>
      <c r="F9" s="29">
        <v>252</v>
      </c>
      <c r="G9" s="29" t="s">
        <v>26</v>
      </c>
      <c r="H9" s="29" t="s">
        <v>21</v>
      </c>
      <c r="I9" s="24" t="s">
        <v>24</v>
      </c>
      <c r="J9" s="24">
        <f t="shared" si="1"/>
        <v>0.16662698412698412</v>
      </c>
    </row>
    <row r="10" spans="1:10" x14ac:dyDescent="0.2">
      <c r="A10" s="24" t="str">
        <f t="shared" si="0"/>
        <v>Pampers Swaddlers Dry Max 1-2 152 Diapers.com</v>
      </c>
      <c r="B10" s="34" t="s">
        <v>23</v>
      </c>
      <c r="C10" s="29">
        <v>8</v>
      </c>
      <c r="D10" s="29">
        <v>15</v>
      </c>
      <c r="E10" s="30">
        <v>33.99</v>
      </c>
      <c r="F10" s="29">
        <v>152</v>
      </c>
      <c r="G10" s="29" t="s">
        <v>26</v>
      </c>
      <c r="H10" s="29" t="s">
        <v>21</v>
      </c>
      <c r="I10" s="24" t="s">
        <v>24</v>
      </c>
      <c r="J10" s="24">
        <f t="shared" si="1"/>
        <v>0.22361842105263161</v>
      </c>
    </row>
    <row r="11" spans="1:10" x14ac:dyDescent="0.2">
      <c r="A11" s="24" t="str">
        <f t="shared" si="0"/>
        <v>Huggies Snug &amp; Dry 1 50 Diapers.com</v>
      </c>
      <c r="B11" s="24">
        <v>1</v>
      </c>
      <c r="C11" s="24">
        <v>8</v>
      </c>
      <c r="D11" s="24">
        <v>14</v>
      </c>
      <c r="E11" s="32">
        <v>9.99</v>
      </c>
      <c r="F11" s="24">
        <v>50</v>
      </c>
      <c r="G11" s="24" t="s">
        <v>26</v>
      </c>
      <c r="H11" s="24" t="s">
        <v>16</v>
      </c>
      <c r="I11" s="24" t="s">
        <v>27</v>
      </c>
      <c r="J11" s="24">
        <f t="shared" si="1"/>
        <v>0.19980000000000001</v>
      </c>
    </row>
    <row r="12" spans="1:10" x14ac:dyDescent="0.2">
      <c r="A12" s="24" t="str">
        <f t="shared" si="0"/>
        <v>Huggies Snug &amp; Dry 1-2 192 Diapers.com</v>
      </c>
      <c r="B12" s="35" t="s">
        <v>23</v>
      </c>
      <c r="C12" s="24">
        <v>8</v>
      </c>
      <c r="D12" s="24">
        <v>14</v>
      </c>
      <c r="E12" s="32">
        <v>36.99</v>
      </c>
      <c r="F12" s="24">
        <v>192</v>
      </c>
      <c r="G12" s="24" t="s">
        <v>26</v>
      </c>
      <c r="H12" s="24" t="s">
        <v>16</v>
      </c>
      <c r="I12" s="24" t="s">
        <v>27</v>
      </c>
      <c r="J12" s="33">
        <f t="shared" si="1"/>
        <v>0.19265625</v>
      </c>
    </row>
    <row r="13" spans="1:10" x14ac:dyDescent="0.2">
      <c r="A13" s="24" t="str">
        <f t="shared" si="0"/>
        <v>Pampers Baby Dry 1 252 Diapers.com</v>
      </c>
      <c r="B13" s="29">
        <v>1</v>
      </c>
      <c r="C13" s="29">
        <v>8</v>
      </c>
      <c r="D13" s="29">
        <v>14</v>
      </c>
      <c r="E13" s="30">
        <v>45.99</v>
      </c>
      <c r="F13" s="29">
        <v>252</v>
      </c>
      <c r="G13" s="29" t="s">
        <v>26</v>
      </c>
      <c r="H13" s="29" t="s">
        <v>21</v>
      </c>
      <c r="I13" s="29" t="s">
        <v>22</v>
      </c>
      <c r="J13" s="24">
        <f t="shared" si="1"/>
        <v>0.1825</v>
      </c>
    </row>
    <row r="14" spans="1:10" x14ac:dyDescent="0.2">
      <c r="A14" s="24" t="str">
        <f t="shared" si="0"/>
        <v>Pampers Baby Dry 1-2 192 Diapers.com</v>
      </c>
      <c r="B14" s="34" t="s">
        <v>23</v>
      </c>
      <c r="C14" s="29">
        <v>8</v>
      </c>
      <c r="D14" s="29">
        <v>15</v>
      </c>
      <c r="E14" s="30">
        <v>34.99</v>
      </c>
      <c r="F14" s="29">
        <v>192</v>
      </c>
      <c r="G14" s="29" t="s">
        <v>26</v>
      </c>
      <c r="H14" s="29" t="s">
        <v>21</v>
      </c>
      <c r="I14" s="24" t="s">
        <v>22</v>
      </c>
      <c r="J14" s="24">
        <f t="shared" si="1"/>
        <v>0.18223958333333334</v>
      </c>
    </row>
    <row r="15" spans="1:10" x14ac:dyDescent="0.2">
      <c r="A15" s="24" t="str">
        <f t="shared" si="0"/>
        <v>Pampers Baby Dry 1 252 Amazon</v>
      </c>
      <c r="B15" s="24">
        <v>1</v>
      </c>
      <c r="C15" s="24">
        <v>8</v>
      </c>
      <c r="D15" s="24">
        <v>14</v>
      </c>
      <c r="E15" s="32">
        <v>41.99</v>
      </c>
      <c r="F15" s="24">
        <v>252</v>
      </c>
      <c r="G15" s="24" t="s">
        <v>20</v>
      </c>
      <c r="H15" s="24" t="s">
        <v>21</v>
      </c>
      <c r="I15" s="24" t="s">
        <v>22</v>
      </c>
      <c r="J15" s="33">
        <f t="shared" si="1"/>
        <v>0.16662698412698412</v>
      </c>
    </row>
    <row r="16" spans="1:10" x14ac:dyDescent="0.2">
      <c r="A16" s="24" t="str">
        <f t="shared" si="0"/>
        <v>Pampers Baby Dry 1-2 192 Amazon</v>
      </c>
      <c r="B16" s="35" t="s">
        <v>23</v>
      </c>
      <c r="C16" s="24">
        <v>8</v>
      </c>
      <c r="D16" s="24">
        <v>15</v>
      </c>
      <c r="E16" s="32">
        <v>33.49</v>
      </c>
      <c r="F16" s="24">
        <v>192</v>
      </c>
      <c r="G16" s="24" t="s">
        <v>20</v>
      </c>
      <c r="H16" s="24" t="s">
        <v>21</v>
      </c>
      <c r="I16" s="24" t="s">
        <v>22</v>
      </c>
      <c r="J16" s="33">
        <f t="shared" si="1"/>
        <v>0.17442708333333334</v>
      </c>
    </row>
    <row r="17" spans="1:10" x14ac:dyDescent="0.2">
      <c r="A17" s="24" t="str">
        <f t="shared" si="0"/>
        <v>Pampers Swaddlers Dry Max 1-2 252 Amazon</v>
      </c>
      <c r="B17" s="35" t="s">
        <v>23</v>
      </c>
      <c r="C17" s="24">
        <v>8</v>
      </c>
      <c r="D17" s="24">
        <v>15</v>
      </c>
      <c r="E17" s="32">
        <v>40.99</v>
      </c>
      <c r="F17" s="24">
        <v>252</v>
      </c>
      <c r="G17" s="24" t="s">
        <v>20</v>
      </c>
      <c r="H17" s="24" t="s">
        <v>21</v>
      </c>
      <c r="I17" s="24" t="s">
        <v>24</v>
      </c>
      <c r="J17" s="33">
        <f t="shared" si="1"/>
        <v>0.16265873015873017</v>
      </c>
    </row>
    <row r="18" spans="1:10" x14ac:dyDescent="0.2">
      <c r="A18" s="24" t="str">
        <f t="shared" si="0"/>
        <v>Pampers Swaddlers Dry Max 1 92 Amazon</v>
      </c>
      <c r="B18" s="29">
        <v>1</v>
      </c>
      <c r="C18" s="29">
        <v>8</v>
      </c>
      <c r="D18" s="29">
        <v>14</v>
      </c>
      <c r="E18" s="30">
        <v>19.489999999999998</v>
      </c>
      <c r="F18" s="29">
        <v>92</v>
      </c>
      <c r="G18" s="29" t="s">
        <v>20</v>
      </c>
      <c r="H18" s="29" t="s">
        <v>21</v>
      </c>
      <c r="I18" s="24" t="s">
        <v>24</v>
      </c>
      <c r="J18" s="24">
        <f t="shared" si="1"/>
        <v>0.21184782608695651</v>
      </c>
    </row>
    <row r="19" spans="1:10" x14ac:dyDescent="0.2">
      <c r="A19" s="24" t="str">
        <f t="shared" si="0"/>
        <v>Pampers Swaddlers Dry Max 1 92 Diapers.com</v>
      </c>
      <c r="B19" s="29">
        <v>1</v>
      </c>
      <c r="C19" s="29">
        <v>8</v>
      </c>
      <c r="D19" s="29">
        <v>14</v>
      </c>
      <c r="E19" s="30">
        <v>23.99</v>
      </c>
      <c r="F19" s="29">
        <v>92</v>
      </c>
      <c r="G19" s="29" t="s">
        <v>26</v>
      </c>
      <c r="H19" s="29" t="s">
        <v>21</v>
      </c>
      <c r="I19" s="24" t="s">
        <v>24</v>
      </c>
      <c r="J19" s="24">
        <f t="shared" si="1"/>
        <v>0.26076086956521738</v>
      </c>
    </row>
    <row r="20" spans="1:10" x14ac:dyDescent="0.2">
      <c r="A20" s="24" t="str">
        <f t="shared" si="0"/>
        <v>Pampers Swaddlers Dry Max 1 216 Diapers.com</v>
      </c>
      <c r="B20" s="29">
        <v>1</v>
      </c>
      <c r="C20" s="29">
        <v>8</v>
      </c>
      <c r="D20" s="29">
        <v>14</v>
      </c>
      <c r="E20" s="30">
        <v>41.99</v>
      </c>
      <c r="F20" s="29">
        <v>216</v>
      </c>
      <c r="G20" s="29" t="s">
        <v>26</v>
      </c>
      <c r="H20" s="29" t="s">
        <v>21</v>
      </c>
      <c r="I20" s="24" t="s">
        <v>24</v>
      </c>
      <c r="J20" s="24">
        <f t="shared" si="1"/>
        <v>0.19439814814814815</v>
      </c>
    </row>
    <row r="21" spans="1:10" x14ac:dyDescent="0.2">
      <c r="A21" s="24" t="str">
        <f t="shared" si="0"/>
        <v>Pampers Swaddlers Dry Max 1 40 Diapers.com</v>
      </c>
      <c r="B21" s="29">
        <v>1</v>
      </c>
      <c r="C21" s="29">
        <v>8</v>
      </c>
      <c r="D21" s="29">
        <v>14</v>
      </c>
      <c r="E21" s="30">
        <v>9.99</v>
      </c>
      <c r="F21" s="29">
        <v>40</v>
      </c>
      <c r="G21" s="29" t="s">
        <v>26</v>
      </c>
      <c r="H21" s="29" t="s">
        <v>21</v>
      </c>
      <c r="I21" s="24" t="s">
        <v>24</v>
      </c>
      <c r="J21" s="24">
        <f t="shared" si="1"/>
        <v>0.24975</v>
      </c>
    </row>
    <row r="22" spans="1:10" x14ac:dyDescent="0.2">
      <c r="A22" s="24" t="str">
        <f t="shared" si="0"/>
        <v>Pampers Swaddlers Dry Max 1 66 Diapers.com</v>
      </c>
      <c r="B22" s="29">
        <v>1</v>
      </c>
      <c r="C22" s="29">
        <v>8</v>
      </c>
      <c r="D22" s="29">
        <v>14</v>
      </c>
      <c r="E22" s="30">
        <v>16.989999999999998</v>
      </c>
      <c r="F22" s="29">
        <v>66</v>
      </c>
      <c r="G22" s="29" t="s">
        <v>26</v>
      </c>
      <c r="H22" s="29" t="s">
        <v>21</v>
      </c>
      <c r="I22" s="24" t="s">
        <v>24</v>
      </c>
      <c r="J22" s="24">
        <f t="shared" si="1"/>
        <v>0.25742424242424239</v>
      </c>
    </row>
    <row r="23" spans="1:10" x14ac:dyDescent="0.2">
      <c r="A23" s="24" t="str">
        <f t="shared" si="0"/>
        <v>Pampers Swaddlers Dry Max 1 152 Diapers.com</v>
      </c>
      <c r="B23" s="29">
        <v>1</v>
      </c>
      <c r="C23" s="29">
        <v>8</v>
      </c>
      <c r="D23" s="29">
        <v>14</v>
      </c>
      <c r="E23" s="30">
        <v>33.99</v>
      </c>
      <c r="F23" s="29">
        <v>152</v>
      </c>
      <c r="G23" s="29" t="s">
        <v>26</v>
      </c>
      <c r="H23" s="29" t="s">
        <v>21</v>
      </c>
      <c r="I23" s="24" t="s">
        <v>24</v>
      </c>
      <c r="J23" s="24">
        <f t="shared" si="1"/>
        <v>0.22361842105263161</v>
      </c>
    </row>
    <row r="24" spans="1:10" x14ac:dyDescent="0.2">
      <c r="A24" s="24" t="str">
        <f t="shared" si="0"/>
        <v>Huggies Snug &amp; Dry 2 42 Diapers.com</v>
      </c>
      <c r="B24" s="24">
        <v>2</v>
      </c>
      <c r="C24" s="24">
        <v>12</v>
      </c>
      <c r="D24" s="24">
        <v>18</v>
      </c>
      <c r="E24" s="32">
        <v>9.99</v>
      </c>
      <c r="F24" s="24">
        <v>42</v>
      </c>
      <c r="G24" s="24" t="s">
        <v>26</v>
      </c>
      <c r="H24" s="24" t="s">
        <v>16</v>
      </c>
      <c r="I24" s="24" t="s">
        <v>27</v>
      </c>
      <c r="J24" s="24">
        <f t="shared" si="1"/>
        <v>0.23785714285714285</v>
      </c>
    </row>
    <row r="25" spans="1:10" x14ac:dyDescent="0.2">
      <c r="A25" s="24" t="str">
        <f t="shared" si="0"/>
        <v>Pampers Baby Dry 2 228 Diapers.com</v>
      </c>
      <c r="B25" s="29">
        <v>2</v>
      </c>
      <c r="C25" s="29">
        <v>12</v>
      </c>
      <c r="D25" s="29">
        <v>18</v>
      </c>
      <c r="E25" s="30">
        <v>45.99</v>
      </c>
      <c r="F25" s="29">
        <v>228</v>
      </c>
      <c r="G25" s="29" t="s">
        <v>26</v>
      </c>
      <c r="H25" s="29" t="s">
        <v>21</v>
      </c>
      <c r="I25" s="29" t="s">
        <v>22</v>
      </c>
      <c r="J25" s="24">
        <f t="shared" si="1"/>
        <v>0.20171052631578948</v>
      </c>
    </row>
    <row r="26" spans="1:10" x14ac:dyDescent="0.2">
      <c r="A26" s="24" t="str">
        <f t="shared" si="0"/>
        <v>Pampers Baby Dry 2 228 Amazon</v>
      </c>
      <c r="B26" s="24">
        <v>2</v>
      </c>
      <c r="C26" s="24">
        <v>12</v>
      </c>
      <c r="D26" s="24">
        <v>18</v>
      </c>
      <c r="E26" s="32">
        <v>41.99</v>
      </c>
      <c r="F26" s="24">
        <v>228</v>
      </c>
      <c r="G26" s="24" t="s">
        <v>20</v>
      </c>
      <c r="H26" s="24" t="s">
        <v>21</v>
      </c>
      <c r="I26" s="24" t="s">
        <v>22</v>
      </c>
      <c r="J26" s="33">
        <f t="shared" si="1"/>
        <v>0.18416666666666667</v>
      </c>
    </row>
    <row r="27" spans="1:10" x14ac:dyDescent="0.2">
      <c r="A27" s="24" t="str">
        <f t="shared" si="0"/>
        <v>Pampers Swaddlers Dry Max 2 184 Amazon</v>
      </c>
      <c r="B27" s="24">
        <v>2</v>
      </c>
      <c r="C27" s="24">
        <v>12</v>
      </c>
      <c r="D27" s="24">
        <v>18</v>
      </c>
      <c r="E27" s="32">
        <v>40.49</v>
      </c>
      <c r="F27" s="24">
        <v>184</v>
      </c>
      <c r="G27" s="24" t="s">
        <v>20</v>
      </c>
      <c r="H27" s="24" t="s">
        <v>21</v>
      </c>
      <c r="I27" s="24" t="s">
        <v>24</v>
      </c>
      <c r="J27" s="33">
        <f t="shared" si="1"/>
        <v>0.22005434782608696</v>
      </c>
    </row>
    <row r="28" spans="1:10" x14ac:dyDescent="0.2">
      <c r="A28" s="24" t="str">
        <f t="shared" si="0"/>
        <v>Pampers Swaddlers Dry Max 2 84 Amazon</v>
      </c>
      <c r="B28" s="29">
        <v>2</v>
      </c>
      <c r="C28" s="29">
        <v>12</v>
      </c>
      <c r="D28" s="29">
        <v>18</v>
      </c>
      <c r="E28" s="30">
        <v>19.489999999999998</v>
      </c>
      <c r="F28" s="29">
        <v>84</v>
      </c>
      <c r="G28" s="29" t="s">
        <v>20</v>
      </c>
      <c r="H28" s="29" t="s">
        <v>21</v>
      </c>
      <c r="I28" s="24" t="s">
        <v>24</v>
      </c>
      <c r="J28" s="24">
        <f t="shared" si="1"/>
        <v>0.23202380952380949</v>
      </c>
    </row>
    <row r="29" spans="1:10" x14ac:dyDescent="0.2">
      <c r="A29" s="24" t="str">
        <f t="shared" si="0"/>
        <v>Pampers Swaddlers Dry Max 2 84 Diapers.com</v>
      </c>
      <c r="B29" s="29">
        <v>2</v>
      </c>
      <c r="C29" s="29">
        <v>12</v>
      </c>
      <c r="D29" s="29">
        <v>18</v>
      </c>
      <c r="E29" s="30">
        <v>23.99</v>
      </c>
      <c r="F29" s="29">
        <v>84</v>
      </c>
      <c r="G29" s="29" t="s">
        <v>26</v>
      </c>
      <c r="H29" s="29" t="s">
        <v>21</v>
      </c>
      <c r="I29" s="24" t="s">
        <v>24</v>
      </c>
      <c r="J29" s="24">
        <f t="shared" si="1"/>
        <v>0.28559523809523807</v>
      </c>
    </row>
    <row r="30" spans="1:10" x14ac:dyDescent="0.2">
      <c r="A30" s="24" t="str">
        <f t="shared" si="0"/>
        <v>Pampers Swaddlers Dry Max 2 184 Diapers.com</v>
      </c>
      <c r="B30" s="29">
        <v>2</v>
      </c>
      <c r="C30" s="29">
        <v>12</v>
      </c>
      <c r="D30" s="29">
        <v>18</v>
      </c>
      <c r="E30" s="30">
        <v>41.99</v>
      </c>
      <c r="F30" s="29">
        <v>184</v>
      </c>
      <c r="G30" s="29" t="s">
        <v>26</v>
      </c>
      <c r="H30" s="29" t="s">
        <v>21</v>
      </c>
      <c r="I30" s="24" t="s">
        <v>24</v>
      </c>
      <c r="J30" s="24">
        <f t="shared" si="1"/>
        <v>0.22820652173913045</v>
      </c>
    </row>
    <row r="31" spans="1:10" x14ac:dyDescent="0.2">
      <c r="A31" s="24" t="str">
        <f t="shared" si="0"/>
        <v>Pampers Swaddlers Dry Max 2 36 Diapers.com</v>
      </c>
      <c r="B31" s="36">
        <v>2</v>
      </c>
      <c r="C31" s="29">
        <v>12</v>
      </c>
      <c r="D31" s="29">
        <v>18</v>
      </c>
      <c r="E31" s="30">
        <v>9.99</v>
      </c>
      <c r="F31" s="29">
        <v>36</v>
      </c>
      <c r="G31" s="29" t="s">
        <v>26</v>
      </c>
      <c r="H31" s="29" t="s">
        <v>21</v>
      </c>
      <c r="I31" s="24" t="s">
        <v>24</v>
      </c>
      <c r="J31" s="24">
        <f t="shared" si="1"/>
        <v>0.27750000000000002</v>
      </c>
    </row>
    <row r="32" spans="1:10" x14ac:dyDescent="0.2">
      <c r="A32" s="24" t="str">
        <f t="shared" si="0"/>
        <v>Pampers Swaddlers Dry Max 2 60 Diapers.com</v>
      </c>
      <c r="B32" s="29">
        <v>2</v>
      </c>
      <c r="C32" s="29">
        <v>12</v>
      </c>
      <c r="D32" s="29">
        <v>18</v>
      </c>
      <c r="E32" s="30">
        <v>16.989999999999998</v>
      </c>
      <c r="F32" s="29">
        <v>60</v>
      </c>
      <c r="G32" s="29" t="s">
        <v>26</v>
      </c>
      <c r="H32" s="29" t="s">
        <v>21</v>
      </c>
      <c r="I32" s="24" t="s">
        <v>24</v>
      </c>
      <c r="J32" s="24">
        <f t="shared" si="1"/>
        <v>0.28316666666666662</v>
      </c>
    </row>
    <row r="33" spans="1:10" x14ac:dyDescent="0.2">
      <c r="A33" s="24" t="str">
        <f t="shared" si="0"/>
        <v>Pampers Swaddlers Dry Max 2 132 Diapers.com</v>
      </c>
      <c r="B33" s="29">
        <v>2</v>
      </c>
      <c r="C33" s="29">
        <v>12</v>
      </c>
      <c r="D33" s="29">
        <v>18</v>
      </c>
      <c r="E33" s="30">
        <v>33.99</v>
      </c>
      <c r="F33" s="29">
        <v>132</v>
      </c>
      <c r="G33" s="29" t="s">
        <v>26</v>
      </c>
      <c r="H33" s="29" t="s">
        <v>21</v>
      </c>
      <c r="I33" s="24" t="s">
        <v>24</v>
      </c>
      <c r="J33" s="24">
        <f t="shared" si="1"/>
        <v>0.25750000000000001</v>
      </c>
    </row>
    <row r="34" spans="1:10" x14ac:dyDescent="0.2">
      <c r="A34" s="24" t="str">
        <f t="shared" ref="A34:A65" si="2">CONCATENATE(H34," ",I34," ",B34," ",F34," ",G34)</f>
        <v>Pampers Swaddlers Dry Max 2-3 152 Amazon</v>
      </c>
      <c r="B34" s="37" t="s">
        <v>25</v>
      </c>
      <c r="C34" s="24">
        <v>14</v>
      </c>
      <c r="D34" s="24">
        <v>22</v>
      </c>
      <c r="E34" s="32">
        <v>40.99</v>
      </c>
      <c r="F34" s="24">
        <v>152</v>
      </c>
      <c r="G34" s="24" t="s">
        <v>20</v>
      </c>
      <c r="H34" s="24" t="s">
        <v>21</v>
      </c>
      <c r="I34" s="24" t="s">
        <v>24</v>
      </c>
      <c r="J34" s="33">
        <f t="shared" ref="J34:J65" si="3">E34/F34</f>
        <v>0.26967105263157898</v>
      </c>
    </row>
    <row r="35" spans="1:10" x14ac:dyDescent="0.2">
      <c r="A35" s="24" t="str">
        <f t="shared" si="2"/>
        <v>Pampers Swaddlers Dry Max 2-3 152 Diapers.com</v>
      </c>
      <c r="B35" s="36" t="s">
        <v>25</v>
      </c>
      <c r="C35" s="29">
        <v>14</v>
      </c>
      <c r="D35" s="29">
        <v>22</v>
      </c>
      <c r="E35" s="30">
        <v>41.99</v>
      </c>
      <c r="F35" s="29">
        <v>152</v>
      </c>
      <c r="G35" s="29" t="s">
        <v>26</v>
      </c>
      <c r="H35" s="29" t="s">
        <v>21</v>
      </c>
      <c r="I35" s="24" t="s">
        <v>24</v>
      </c>
      <c r="J35" s="24">
        <f t="shared" si="3"/>
        <v>0.27625</v>
      </c>
    </row>
    <row r="36" spans="1:10" x14ac:dyDescent="0.2">
      <c r="A36" s="24" t="str">
        <f t="shared" si="2"/>
        <v>Pampers Swaddlers Dry Max 2-3 30 Diapers.com</v>
      </c>
      <c r="B36" s="36" t="s">
        <v>25</v>
      </c>
      <c r="C36" s="29">
        <v>14</v>
      </c>
      <c r="D36" s="29">
        <v>22</v>
      </c>
      <c r="E36" s="30">
        <v>9.99</v>
      </c>
      <c r="F36" s="29">
        <v>30</v>
      </c>
      <c r="G36" s="29" t="s">
        <v>26</v>
      </c>
      <c r="H36" s="29" t="s">
        <v>21</v>
      </c>
      <c r="I36" s="24" t="s">
        <v>24</v>
      </c>
      <c r="J36" s="24">
        <f t="shared" si="3"/>
        <v>0.33300000000000002</v>
      </c>
    </row>
    <row r="37" spans="1:10" x14ac:dyDescent="0.2">
      <c r="A37" s="24" t="str">
        <f t="shared" si="2"/>
        <v>Pampers Swaddlers Dry Max 2-3 48 Diapers.com</v>
      </c>
      <c r="B37" s="36" t="s">
        <v>25</v>
      </c>
      <c r="C37" s="29">
        <v>14</v>
      </c>
      <c r="D37" s="29">
        <v>22</v>
      </c>
      <c r="E37" s="30">
        <v>16.989999999999998</v>
      </c>
      <c r="F37" s="29">
        <v>48</v>
      </c>
      <c r="G37" s="29" t="s">
        <v>26</v>
      </c>
      <c r="H37" s="29" t="s">
        <v>21</v>
      </c>
      <c r="I37" s="24" t="s">
        <v>24</v>
      </c>
      <c r="J37" s="24">
        <f t="shared" si="3"/>
        <v>0.35395833333333332</v>
      </c>
    </row>
    <row r="38" spans="1:10" x14ac:dyDescent="0.2">
      <c r="A38" s="31" t="str">
        <f t="shared" si="2"/>
        <v>Huggies Snug &amp; Dry 3 156 Amazon</v>
      </c>
      <c r="B38" s="38">
        <v>3</v>
      </c>
      <c r="C38" s="38">
        <v>16</v>
      </c>
      <c r="D38" s="38">
        <v>28</v>
      </c>
      <c r="E38" s="39">
        <v>35</v>
      </c>
      <c r="F38" s="38">
        <v>156</v>
      </c>
      <c r="G38" s="38" t="s">
        <v>20</v>
      </c>
      <c r="H38" s="38" t="s">
        <v>16</v>
      </c>
      <c r="I38" s="24" t="s">
        <v>27</v>
      </c>
      <c r="J38" s="31">
        <f t="shared" si="3"/>
        <v>0.22435897435897437</v>
      </c>
    </row>
    <row r="39" spans="1:10" x14ac:dyDescent="0.2">
      <c r="A39" s="24" t="str">
        <f t="shared" si="2"/>
        <v>Huggies Snug &amp; Dry 3 156 Diapers.com</v>
      </c>
      <c r="B39" s="29">
        <v>3</v>
      </c>
      <c r="C39" s="29">
        <v>16</v>
      </c>
      <c r="D39" s="29">
        <v>28</v>
      </c>
      <c r="E39" s="30">
        <v>38.99</v>
      </c>
      <c r="F39" s="29">
        <v>156</v>
      </c>
      <c r="G39" s="29" t="s">
        <v>26</v>
      </c>
      <c r="H39" s="29" t="s">
        <v>16</v>
      </c>
      <c r="I39" s="24" t="s">
        <v>27</v>
      </c>
      <c r="J39" s="24">
        <f t="shared" si="3"/>
        <v>0.24993589743589745</v>
      </c>
    </row>
    <row r="40" spans="1:10" x14ac:dyDescent="0.2">
      <c r="A40" s="24" t="str">
        <f t="shared" si="2"/>
        <v>Huggies Snug &amp; Dry 3 144 Amazon</v>
      </c>
      <c r="B40" s="29">
        <v>3</v>
      </c>
      <c r="C40" s="29">
        <v>16</v>
      </c>
      <c r="D40" s="29">
        <v>28</v>
      </c>
      <c r="E40" s="30">
        <v>31.99</v>
      </c>
      <c r="F40" s="29">
        <v>144</v>
      </c>
      <c r="G40" s="29" t="s">
        <v>20</v>
      </c>
      <c r="H40" s="29" t="s">
        <v>16</v>
      </c>
      <c r="I40" s="24" t="s">
        <v>27</v>
      </c>
      <c r="J40" s="24">
        <f t="shared" si="3"/>
        <v>0.22215277777777775</v>
      </c>
    </row>
    <row r="41" spans="1:10" x14ac:dyDescent="0.2">
      <c r="A41" s="24" t="str">
        <f t="shared" si="2"/>
        <v>Huggies Snug &amp; Dry 3 144 Diapers.com</v>
      </c>
      <c r="B41" s="24">
        <v>3</v>
      </c>
      <c r="C41" s="24">
        <v>16</v>
      </c>
      <c r="D41" s="24">
        <v>28</v>
      </c>
      <c r="E41" s="32">
        <v>36.99</v>
      </c>
      <c r="F41" s="24">
        <v>144</v>
      </c>
      <c r="G41" s="24" t="s">
        <v>26</v>
      </c>
      <c r="H41" s="24" t="s">
        <v>16</v>
      </c>
      <c r="I41" s="24" t="s">
        <v>27</v>
      </c>
      <c r="J41" s="33">
        <f t="shared" si="3"/>
        <v>0.25687500000000002</v>
      </c>
    </row>
    <row r="42" spans="1:10" x14ac:dyDescent="0.2">
      <c r="A42" s="24" t="str">
        <f t="shared" si="2"/>
        <v>Huggies Snug &amp; Dry 3 36 Diapers.com</v>
      </c>
      <c r="B42" s="24">
        <v>3</v>
      </c>
      <c r="C42" s="24">
        <v>16</v>
      </c>
      <c r="D42" s="24">
        <v>28</v>
      </c>
      <c r="E42" s="32">
        <v>9.99</v>
      </c>
      <c r="F42" s="24">
        <v>36</v>
      </c>
      <c r="G42" s="24" t="s">
        <v>26</v>
      </c>
      <c r="H42" s="24" t="s">
        <v>16</v>
      </c>
      <c r="I42" s="24" t="s">
        <v>27</v>
      </c>
      <c r="J42" s="24">
        <f t="shared" si="3"/>
        <v>0.27750000000000002</v>
      </c>
    </row>
    <row r="43" spans="1:10" x14ac:dyDescent="0.2">
      <c r="A43" s="24" t="str">
        <f t="shared" si="2"/>
        <v>Pampers Baby Dry 3 204 Diapers.com</v>
      </c>
      <c r="B43" s="29">
        <v>3</v>
      </c>
      <c r="C43" s="29">
        <v>16</v>
      </c>
      <c r="D43" s="29">
        <v>28</v>
      </c>
      <c r="E43" s="30">
        <v>45.99</v>
      </c>
      <c r="F43" s="29">
        <v>204</v>
      </c>
      <c r="G43" s="29" t="s">
        <v>26</v>
      </c>
      <c r="H43" s="29" t="s">
        <v>21</v>
      </c>
      <c r="I43" s="29" t="s">
        <v>22</v>
      </c>
      <c r="J43" s="24">
        <f t="shared" si="3"/>
        <v>0.22544117647058826</v>
      </c>
    </row>
    <row r="44" spans="1:10" x14ac:dyDescent="0.2">
      <c r="A44" s="24" t="str">
        <f t="shared" si="2"/>
        <v>Pampers Baby Dry - Overnight Extra Protection 3 108 Amazon</v>
      </c>
      <c r="B44" s="29">
        <v>3</v>
      </c>
      <c r="C44" s="29">
        <v>16</v>
      </c>
      <c r="D44" s="29">
        <v>34</v>
      </c>
      <c r="E44" s="30">
        <v>44.54</v>
      </c>
      <c r="F44" s="29">
        <v>108</v>
      </c>
      <c r="G44" s="29" t="s">
        <v>20</v>
      </c>
      <c r="H44" s="29" t="s">
        <v>21</v>
      </c>
      <c r="I44" s="29" t="s">
        <v>53</v>
      </c>
      <c r="J44" s="24">
        <f t="shared" si="3"/>
        <v>0.41240740740740739</v>
      </c>
    </row>
    <row r="45" spans="1:10" x14ac:dyDescent="0.2">
      <c r="A45" s="24" t="str">
        <f t="shared" si="2"/>
        <v>Pampers Baby Dry 3 144 Diapers.com</v>
      </c>
      <c r="B45" s="29">
        <v>3</v>
      </c>
      <c r="C45" s="29">
        <v>16</v>
      </c>
      <c r="D45" s="29">
        <v>28</v>
      </c>
      <c r="E45" s="30">
        <v>34.99</v>
      </c>
      <c r="F45" s="29">
        <v>144</v>
      </c>
      <c r="G45" s="29" t="s">
        <v>26</v>
      </c>
      <c r="H45" s="29" t="s">
        <v>21</v>
      </c>
      <c r="I45" s="24" t="s">
        <v>22</v>
      </c>
      <c r="J45" s="24">
        <f t="shared" si="3"/>
        <v>0.24298611111111112</v>
      </c>
    </row>
    <row r="46" spans="1:10" x14ac:dyDescent="0.2">
      <c r="A46" s="24" t="str">
        <f t="shared" si="2"/>
        <v>Pampers Baby Dry 3 144 Amazon</v>
      </c>
      <c r="B46" s="24">
        <v>3</v>
      </c>
      <c r="C46" s="24">
        <v>16</v>
      </c>
      <c r="D46" s="24">
        <v>28</v>
      </c>
      <c r="E46" s="32">
        <v>33.49</v>
      </c>
      <c r="F46" s="24">
        <v>144</v>
      </c>
      <c r="G46" s="24" t="s">
        <v>20</v>
      </c>
      <c r="H46" s="24" t="s">
        <v>21</v>
      </c>
      <c r="I46" s="24" t="s">
        <v>22</v>
      </c>
      <c r="J46" s="33">
        <f t="shared" si="3"/>
        <v>0.23256944444444447</v>
      </c>
    </row>
    <row r="47" spans="1:10" x14ac:dyDescent="0.2">
      <c r="A47" s="24" t="str">
        <f t="shared" si="2"/>
        <v>Pampers Baby Dry 3 204 Amazon</v>
      </c>
      <c r="B47" s="24">
        <v>3</v>
      </c>
      <c r="C47" s="24">
        <v>16</v>
      </c>
      <c r="D47" s="24">
        <v>28</v>
      </c>
      <c r="E47" s="32">
        <v>41.99</v>
      </c>
      <c r="F47" s="24">
        <v>204</v>
      </c>
      <c r="G47" s="24" t="s">
        <v>20</v>
      </c>
      <c r="H47" s="24" t="s">
        <v>21</v>
      </c>
      <c r="I47" s="24" t="s">
        <v>22</v>
      </c>
      <c r="J47" s="33">
        <f t="shared" si="3"/>
        <v>0.20583333333333334</v>
      </c>
    </row>
    <row r="48" spans="1:10" x14ac:dyDescent="0.2">
      <c r="A48" s="24" t="str">
        <f t="shared" si="2"/>
        <v>Huggies Snug &amp; Dry 4 140 Amazon</v>
      </c>
      <c r="B48" s="29">
        <v>4</v>
      </c>
      <c r="C48" s="29">
        <v>22</v>
      </c>
      <c r="D48" s="29">
        <v>37</v>
      </c>
      <c r="E48" s="30">
        <v>35</v>
      </c>
      <c r="F48" s="29">
        <v>140</v>
      </c>
      <c r="G48" s="29" t="s">
        <v>20</v>
      </c>
      <c r="H48" s="29" t="s">
        <v>16</v>
      </c>
      <c r="I48" s="24" t="s">
        <v>27</v>
      </c>
      <c r="J48" s="24">
        <f t="shared" si="3"/>
        <v>0.25</v>
      </c>
    </row>
    <row r="49" spans="1:10" x14ac:dyDescent="0.2">
      <c r="A49" s="24" t="str">
        <f t="shared" si="2"/>
        <v>Huggies Snug &amp; Dry 4 140 Diapers.com</v>
      </c>
      <c r="B49" s="29">
        <v>4</v>
      </c>
      <c r="C49" s="29">
        <v>22</v>
      </c>
      <c r="D49" s="29">
        <v>37</v>
      </c>
      <c r="E49" s="30">
        <v>38.99</v>
      </c>
      <c r="F49" s="29">
        <v>140</v>
      </c>
      <c r="G49" s="29" t="s">
        <v>26</v>
      </c>
      <c r="H49" s="29" t="s">
        <v>16</v>
      </c>
      <c r="I49" s="24" t="s">
        <v>27</v>
      </c>
      <c r="J49" s="24">
        <f t="shared" si="3"/>
        <v>0.27850000000000003</v>
      </c>
    </row>
    <row r="50" spans="1:10" x14ac:dyDescent="0.2">
      <c r="A50" s="24" t="str">
        <f t="shared" si="2"/>
        <v>Huggies Snug &amp; Dry 4 126 Amazon</v>
      </c>
      <c r="B50" s="29">
        <v>4</v>
      </c>
      <c r="C50" s="29">
        <v>22</v>
      </c>
      <c r="D50" s="29">
        <v>37</v>
      </c>
      <c r="E50" s="30">
        <v>31.99</v>
      </c>
      <c r="F50" s="29">
        <v>126</v>
      </c>
      <c r="G50" s="29" t="s">
        <v>20</v>
      </c>
      <c r="H50" s="29" t="s">
        <v>16</v>
      </c>
      <c r="I50" s="24" t="s">
        <v>27</v>
      </c>
      <c r="J50" s="24">
        <f t="shared" si="3"/>
        <v>0.25388888888888889</v>
      </c>
    </row>
    <row r="51" spans="1:10" x14ac:dyDescent="0.2">
      <c r="A51" s="24" t="str">
        <f t="shared" si="2"/>
        <v>Huggies Snug &amp; Dry 4 126 Diapers.com</v>
      </c>
      <c r="B51" s="24">
        <v>4</v>
      </c>
      <c r="C51" s="24">
        <v>22</v>
      </c>
      <c r="D51" s="24">
        <v>37</v>
      </c>
      <c r="E51" s="32">
        <v>36.99</v>
      </c>
      <c r="F51" s="24">
        <v>126</v>
      </c>
      <c r="G51" s="24" t="s">
        <v>26</v>
      </c>
      <c r="H51" s="24" t="s">
        <v>16</v>
      </c>
      <c r="I51" s="24" t="s">
        <v>27</v>
      </c>
      <c r="J51" s="33">
        <f t="shared" si="3"/>
        <v>0.29357142857142859</v>
      </c>
    </row>
    <row r="52" spans="1:10" x14ac:dyDescent="0.2">
      <c r="A52" s="24" t="str">
        <f t="shared" si="2"/>
        <v>Huggies Snug &amp; Dry 4 31 Diapers.com</v>
      </c>
      <c r="B52" s="24">
        <v>4</v>
      </c>
      <c r="C52" s="24">
        <v>22</v>
      </c>
      <c r="D52" s="24">
        <v>37</v>
      </c>
      <c r="E52" s="32">
        <v>9.99</v>
      </c>
      <c r="F52" s="24">
        <v>31</v>
      </c>
      <c r="G52" s="24" t="s">
        <v>26</v>
      </c>
      <c r="H52" s="24" t="s">
        <v>16</v>
      </c>
      <c r="I52" s="24" t="s">
        <v>27</v>
      </c>
      <c r="J52" s="24">
        <f t="shared" si="3"/>
        <v>0.32225806451612904</v>
      </c>
    </row>
    <row r="53" spans="1:10" x14ac:dyDescent="0.2">
      <c r="A53" s="24" t="str">
        <f t="shared" si="2"/>
        <v>Pampers Baby Dry 4 176 Diapers.com</v>
      </c>
      <c r="B53" s="29">
        <v>4</v>
      </c>
      <c r="C53" s="29">
        <v>22</v>
      </c>
      <c r="D53" s="29">
        <v>37</v>
      </c>
      <c r="E53" s="30">
        <v>45.99</v>
      </c>
      <c r="F53" s="29">
        <v>176</v>
      </c>
      <c r="G53" s="29" t="s">
        <v>26</v>
      </c>
      <c r="H53" s="29" t="s">
        <v>21</v>
      </c>
      <c r="I53" s="29" t="s">
        <v>22</v>
      </c>
      <c r="J53" s="24">
        <f t="shared" si="3"/>
        <v>0.26130681818181817</v>
      </c>
    </row>
    <row r="54" spans="1:10" x14ac:dyDescent="0.2">
      <c r="A54" s="24" t="str">
        <f t="shared" si="2"/>
        <v>Pampers Baby Dry - Overnight Extra Protection 4 27 Diapers.com</v>
      </c>
      <c r="B54" s="29">
        <v>4</v>
      </c>
      <c r="C54" s="29">
        <v>22</v>
      </c>
      <c r="D54" s="29">
        <v>37</v>
      </c>
      <c r="E54" s="30">
        <v>11.99</v>
      </c>
      <c r="F54" s="29">
        <v>27</v>
      </c>
      <c r="G54" s="29" t="s">
        <v>26</v>
      </c>
      <c r="H54" s="29" t="s">
        <v>21</v>
      </c>
      <c r="I54" s="29" t="s">
        <v>53</v>
      </c>
      <c r="J54" s="24">
        <f t="shared" si="3"/>
        <v>0.44407407407407407</v>
      </c>
    </row>
    <row r="55" spans="1:10" x14ac:dyDescent="0.2">
      <c r="A55" s="24" t="str">
        <f t="shared" si="2"/>
        <v>Pampers Baby Dry - Overnight Extra Protection 4 64 Diapers.com</v>
      </c>
      <c r="B55" s="29">
        <v>4</v>
      </c>
      <c r="C55" s="29">
        <v>22</v>
      </c>
      <c r="D55" s="29">
        <v>37</v>
      </c>
      <c r="E55" s="30">
        <v>24.99</v>
      </c>
      <c r="F55" s="29">
        <v>64</v>
      </c>
      <c r="G55" s="29" t="s">
        <v>26</v>
      </c>
      <c r="H55" s="29" t="s">
        <v>21</v>
      </c>
      <c r="I55" s="29" t="s">
        <v>53</v>
      </c>
      <c r="J55" s="24">
        <f t="shared" si="3"/>
        <v>0.39046874999999998</v>
      </c>
    </row>
    <row r="56" spans="1:10" x14ac:dyDescent="0.2">
      <c r="A56" s="24" t="str">
        <f t="shared" si="2"/>
        <v>Pampers Baby Dry 4 126 Diapers.com</v>
      </c>
      <c r="B56" s="29">
        <v>4</v>
      </c>
      <c r="C56" s="29">
        <v>22</v>
      </c>
      <c r="D56" s="29">
        <v>37</v>
      </c>
      <c r="E56" s="30">
        <v>34.99</v>
      </c>
      <c r="F56" s="29">
        <v>126</v>
      </c>
      <c r="G56" s="29" t="s">
        <v>26</v>
      </c>
      <c r="H56" s="29" t="s">
        <v>21</v>
      </c>
      <c r="I56" s="24" t="s">
        <v>22</v>
      </c>
      <c r="J56" s="24">
        <f t="shared" si="3"/>
        <v>0.27769841269841272</v>
      </c>
    </row>
    <row r="57" spans="1:10" x14ac:dyDescent="0.2">
      <c r="A57" s="24" t="str">
        <f t="shared" si="2"/>
        <v>Pampers Baby Dry 4 126 Amazon</v>
      </c>
      <c r="B57" s="24">
        <v>4</v>
      </c>
      <c r="C57" s="24">
        <v>22</v>
      </c>
      <c r="D57" s="24">
        <v>37</v>
      </c>
      <c r="E57" s="32">
        <v>33.49</v>
      </c>
      <c r="F57" s="24">
        <v>126</v>
      </c>
      <c r="G57" s="24" t="s">
        <v>20</v>
      </c>
      <c r="H57" s="24" t="s">
        <v>21</v>
      </c>
      <c r="I57" s="24" t="s">
        <v>22</v>
      </c>
      <c r="J57" s="33">
        <f t="shared" si="3"/>
        <v>0.2657936507936508</v>
      </c>
    </row>
    <row r="58" spans="1:10" x14ac:dyDescent="0.2">
      <c r="A58" s="24" t="str">
        <f t="shared" si="2"/>
        <v>Pampers Baby Dry 4 176 Amazon</v>
      </c>
      <c r="B58" s="24">
        <v>4</v>
      </c>
      <c r="C58" s="24">
        <v>22</v>
      </c>
      <c r="D58" s="24">
        <v>37</v>
      </c>
      <c r="E58" s="32">
        <v>41.99</v>
      </c>
      <c r="F58" s="24">
        <v>176</v>
      </c>
      <c r="G58" s="24" t="s">
        <v>20</v>
      </c>
      <c r="H58" s="24" t="s">
        <v>21</v>
      </c>
      <c r="I58" s="24" t="s">
        <v>22</v>
      </c>
      <c r="J58" s="33">
        <f t="shared" si="3"/>
        <v>0.23857954545454546</v>
      </c>
    </row>
    <row r="59" spans="1:10" x14ac:dyDescent="0.2">
      <c r="A59" s="24" t="str">
        <f t="shared" si="2"/>
        <v>Huggies Snug &amp; Dry 5 120 Diapers.com</v>
      </c>
      <c r="B59" s="29">
        <v>5</v>
      </c>
      <c r="C59" s="29">
        <v>27</v>
      </c>
      <c r="D59" s="29">
        <v>35</v>
      </c>
      <c r="E59" s="30">
        <v>38.99</v>
      </c>
      <c r="F59" s="29">
        <v>120</v>
      </c>
      <c r="G59" s="29" t="s">
        <v>26</v>
      </c>
      <c r="H59" s="29" t="s">
        <v>16</v>
      </c>
      <c r="I59" s="24" t="s">
        <v>27</v>
      </c>
      <c r="J59" s="24">
        <f t="shared" si="3"/>
        <v>0.32491666666666669</v>
      </c>
    </row>
    <row r="60" spans="1:10" x14ac:dyDescent="0.2">
      <c r="A60" s="24" t="str">
        <f t="shared" si="2"/>
        <v>Huggies Snug &amp; Dry 5 112 Amazon</v>
      </c>
      <c r="B60" s="29">
        <v>5</v>
      </c>
      <c r="C60" s="29">
        <v>27</v>
      </c>
      <c r="D60" s="29">
        <v>35</v>
      </c>
      <c r="E60" s="30">
        <v>31.99</v>
      </c>
      <c r="F60" s="29">
        <v>112</v>
      </c>
      <c r="G60" s="29" t="s">
        <v>20</v>
      </c>
      <c r="H60" s="29" t="s">
        <v>16</v>
      </c>
      <c r="I60" s="24" t="s">
        <v>27</v>
      </c>
      <c r="J60" s="24">
        <f t="shared" si="3"/>
        <v>0.28562499999999996</v>
      </c>
    </row>
    <row r="61" spans="1:10" x14ac:dyDescent="0.2">
      <c r="A61" s="24" t="str">
        <f t="shared" si="2"/>
        <v>Huggies Snug &amp; Dry 5 112 Diapers.com</v>
      </c>
      <c r="B61" s="24">
        <v>5</v>
      </c>
      <c r="C61" s="24">
        <v>27</v>
      </c>
      <c r="D61" s="24">
        <v>35</v>
      </c>
      <c r="E61" s="32">
        <v>36.99</v>
      </c>
      <c r="F61" s="24">
        <v>112</v>
      </c>
      <c r="G61" s="24" t="s">
        <v>26</v>
      </c>
      <c r="H61" s="24" t="s">
        <v>16</v>
      </c>
      <c r="I61" s="24" t="s">
        <v>27</v>
      </c>
      <c r="J61" s="33">
        <f t="shared" si="3"/>
        <v>0.33026785714285717</v>
      </c>
    </row>
    <row r="62" spans="1:10" x14ac:dyDescent="0.2">
      <c r="A62" s="24" t="str">
        <f t="shared" si="2"/>
        <v>Huggies Snug &amp; Dry 5 27 Diapers.com</v>
      </c>
      <c r="B62" s="24">
        <v>5</v>
      </c>
      <c r="C62" s="24">
        <v>27</v>
      </c>
      <c r="D62" s="24">
        <v>35</v>
      </c>
      <c r="E62" s="32">
        <v>9.99</v>
      </c>
      <c r="F62" s="24">
        <v>27</v>
      </c>
      <c r="G62" s="24" t="s">
        <v>26</v>
      </c>
      <c r="H62" s="24" t="s">
        <v>16</v>
      </c>
      <c r="I62" s="24" t="s">
        <v>27</v>
      </c>
      <c r="J62" s="24">
        <f t="shared" si="3"/>
        <v>0.37</v>
      </c>
    </row>
    <row r="63" spans="1:10" x14ac:dyDescent="0.2">
      <c r="A63" s="24" t="str">
        <f t="shared" si="2"/>
        <v>Pampers Baby Dry 5 156 Diapers.com</v>
      </c>
      <c r="B63" s="29">
        <v>5</v>
      </c>
      <c r="C63" s="29">
        <v>27</v>
      </c>
      <c r="D63" s="29">
        <v>35</v>
      </c>
      <c r="E63" s="30">
        <v>45.99</v>
      </c>
      <c r="F63" s="29">
        <v>156</v>
      </c>
      <c r="G63" s="29" t="s">
        <v>26</v>
      </c>
      <c r="H63" s="29" t="s">
        <v>21</v>
      </c>
      <c r="I63" s="29" t="s">
        <v>22</v>
      </c>
      <c r="J63" s="24">
        <f t="shared" si="3"/>
        <v>0.29480769230769233</v>
      </c>
    </row>
    <row r="64" spans="1:10" x14ac:dyDescent="0.2">
      <c r="A64" s="24" t="str">
        <f t="shared" si="2"/>
        <v>Pampers Baby Dry - Overnight Extra Protection 5 23 Diapers.com</v>
      </c>
      <c r="B64" s="29">
        <v>5</v>
      </c>
      <c r="C64" s="29">
        <v>27</v>
      </c>
      <c r="D64" s="29">
        <v>35</v>
      </c>
      <c r="E64" s="30">
        <v>11.99</v>
      </c>
      <c r="F64" s="29">
        <v>23</v>
      </c>
      <c r="G64" s="29" t="s">
        <v>26</v>
      </c>
      <c r="H64" s="29" t="s">
        <v>21</v>
      </c>
      <c r="I64" s="29" t="s">
        <v>53</v>
      </c>
      <c r="J64" s="24">
        <f t="shared" si="3"/>
        <v>0.52130434782608692</v>
      </c>
    </row>
    <row r="65" spans="1:10" x14ac:dyDescent="0.2">
      <c r="A65" s="24" t="str">
        <f t="shared" si="2"/>
        <v>Pampers Baby Dry - Overnight Extra Protection 5 56 Diapers.com</v>
      </c>
      <c r="B65" s="29">
        <v>5</v>
      </c>
      <c r="C65" s="29">
        <v>27</v>
      </c>
      <c r="D65" s="29">
        <v>35</v>
      </c>
      <c r="E65" s="30">
        <v>24.99</v>
      </c>
      <c r="F65" s="29">
        <v>56</v>
      </c>
      <c r="G65" s="29" t="s">
        <v>26</v>
      </c>
      <c r="H65" s="29" t="s">
        <v>21</v>
      </c>
      <c r="I65" s="29" t="s">
        <v>53</v>
      </c>
      <c r="J65" s="24">
        <f t="shared" si="3"/>
        <v>0.44624999999999998</v>
      </c>
    </row>
    <row r="66" spans="1:10" x14ac:dyDescent="0.2">
      <c r="A66" s="24" t="str">
        <f t="shared" ref="A66:A77" si="4">CONCATENATE(H66," ",I66," ",B66," ",F66," ",G66)</f>
        <v>Pampers Baby Dry 5 116 Diapers.com</v>
      </c>
      <c r="B66" s="29">
        <v>5</v>
      </c>
      <c r="C66" s="29">
        <v>27</v>
      </c>
      <c r="D66" s="29">
        <v>35</v>
      </c>
      <c r="E66" s="30">
        <v>34.99</v>
      </c>
      <c r="F66" s="29">
        <v>116</v>
      </c>
      <c r="G66" s="29" t="s">
        <v>26</v>
      </c>
      <c r="H66" s="29" t="s">
        <v>21</v>
      </c>
      <c r="I66" s="24" t="s">
        <v>22</v>
      </c>
      <c r="J66" s="24">
        <f t="shared" ref="J66:J77" si="5">E66/F66</f>
        <v>0.30163793103448278</v>
      </c>
    </row>
    <row r="67" spans="1:10" x14ac:dyDescent="0.2">
      <c r="A67" s="24" t="str">
        <f t="shared" si="4"/>
        <v>Pampers Baby Dry 5 116 Amazon</v>
      </c>
      <c r="B67" s="24">
        <v>5</v>
      </c>
      <c r="C67" s="24">
        <v>27</v>
      </c>
      <c r="D67" s="24">
        <v>35</v>
      </c>
      <c r="E67" s="32">
        <v>33.49</v>
      </c>
      <c r="F67" s="24">
        <v>116</v>
      </c>
      <c r="G67" s="24" t="s">
        <v>20</v>
      </c>
      <c r="H67" s="24" t="s">
        <v>21</v>
      </c>
      <c r="I67" s="24" t="s">
        <v>22</v>
      </c>
      <c r="J67" s="33">
        <f t="shared" si="5"/>
        <v>0.28870689655172416</v>
      </c>
    </row>
    <row r="68" spans="1:10" x14ac:dyDescent="0.2">
      <c r="A68" s="24" t="str">
        <f t="shared" si="4"/>
        <v>Pampers Baby Dry 5 156 Amazon</v>
      </c>
      <c r="B68" s="24">
        <v>5</v>
      </c>
      <c r="C68" s="24">
        <v>27</v>
      </c>
      <c r="D68" s="24">
        <v>35</v>
      </c>
      <c r="E68" s="32">
        <v>41.99</v>
      </c>
      <c r="F68" s="24">
        <v>156</v>
      </c>
      <c r="G68" s="24" t="s">
        <v>20</v>
      </c>
      <c r="H68" s="24" t="s">
        <v>21</v>
      </c>
      <c r="I68" s="24" t="s">
        <v>22</v>
      </c>
      <c r="J68" s="33">
        <f t="shared" si="5"/>
        <v>0.26916666666666667</v>
      </c>
    </row>
    <row r="69" spans="1:10" x14ac:dyDescent="0.2">
      <c r="A69" s="24" t="str">
        <f t="shared" si="4"/>
        <v>Pampers Baby Dry - Overnight Extra Protection 5 92 Amazon</v>
      </c>
      <c r="B69" s="29">
        <v>5</v>
      </c>
      <c r="C69" s="29">
        <v>30</v>
      </c>
      <c r="D69" s="29">
        <v>40</v>
      </c>
      <c r="E69" s="30">
        <v>44.54</v>
      </c>
      <c r="F69" s="29">
        <v>92</v>
      </c>
      <c r="G69" s="29" t="s">
        <v>20</v>
      </c>
      <c r="H69" s="29" t="s">
        <v>21</v>
      </c>
      <c r="I69" s="29" t="s">
        <v>53</v>
      </c>
      <c r="J69" s="24">
        <f t="shared" si="5"/>
        <v>0.4841304347826087</v>
      </c>
    </row>
    <row r="70" spans="1:10" x14ac:dyDescent="0.2">
      <c r="A70" s="24" t="str">
        <f t="shared" si="4"/>
        <v>Huggies Snug &amp; Dry 6 100 Diapers.com</v>
      </c>
      <c r="B70" s="29">
        <v>6</v>
      </c>
      <c r="C70" s="29">
        <v>35</v>
      </c>
      <c r="D70" s="29">
        <v>50</v>
      </c>
      <c r="E70" s="30">
        <v>38.99</v>
      </c>
      <c r="F70" s="29">
        <v>100</v>
      </c>
      <c r="G70" s="29" t="s">
        <v>26</v>
      </c>
      <c r="H70" s="29" t="s">
        <v>16</v>
      </c>
      <c r="I70" s="24" t="s">
        <v>27</v>
      </c>
      <c r="J70" s="24">
        <f t="shared" si="5"/>
        <v>0.38990000000000002</v>
      </c>
    </row>
    <row r="71" spans="1:10" x14ac:dyDescent="0.2">
      <c r="A71" s="24" t="str">
        <f t="shared" si="4"/>
        <v>Huggies Snug &amp; Dry 6 92 Amazon</v>
      </c>
      <c r="B71" s="29">
        <v>6</v>
      </c>
      <c r="C71" s="29">
        <v>35</v>
      </c>
      <c r="D71" s="29">
        <v>50</v>
      </c>
      <c r="E71" s="30">
        <v>31.99</v>
      </c>
      <c r="F71" s="29">
        <v>92</v>
      </c>
      <c r="G71" s="29" t="s">
        <v>20</v>
      </c>
      <c r="H71" s="29" t="s">
        <v>16</v>
      </c>
      <c r="I71" s="24" t="s">
        <v>27</v>
      </c>
      <c r="J71" s="24">
        <f t="shared" si="5"/>
        <v>0.34771739130434781</v>
      </c>
    </row>
    <row r="72" spans="1:10" x14ac:dyDescent="0.2">
      <c r="A72" s="24" t="str">
        <f t="shared" si="4"/>
        <v>Huggies Snug &amp; Dry 6 23 Diapers.com</v>
      </c>
      <c r="B72" s="24">
        <v>6</v>
      </c>
      <c r="C72" s="24">
        <v>35</v>
      </c>
      <c r="D72" s="24">
        <v>50</v>
      </c>
      <c r="E72" s="32">
        <v>9.99</v>
      </c>
      <c r="F72" s="24">
        <v>23</v>
      </c>
      <c r="G72" s="24" t="s">
        <v>26</v>
      </c>
      <c r="H72" s="24" t="s">
        <v>16</v>
      </c>
      <c r="I72" s="24" t="s">
        <v>27</v>
      </c>
      <c r="J72" s="24">
        <f t="shared" si="5"/>
        <v>0.43434782608695655</v>
      </c>
    </row>
    <row r="73" spans="1:10" x14ac:dyDescent="0.2">
      <c r="A73" s="24" t="str">
        <f t="shared" si="4"/>
        <v>Huggies Snug &amp; Dry 6 92 Diapers.com</v>
      </c>
      <c r="B73" s="24">
        <v>6</v>
      </c>
      <c r="C73" s="24">
        <v>35</v>
      </c>
      <c r="D73" s="24">
        <v>50</v>
      </c>
      <c r="E73" s="32">
        <v>36.99</v>
      </c>
      <c r="F73" s="24">
        <v>92</v>
      </c>
      <c r="G73" s="24" t="s">
        <v>26</v>
      </c>
      <c r="H73" s="24" t="s">
        <v>16</v>
      </c>
      <c r="I73" s="24" t="s">
        <v>27</v>
      </c>
      <c r="J73" s="33">
        <f t="shared" si="5"/>
        <v>0.40206521739130435</v>
      </c>
    </row>
    <row r="74" spans="1:10" x14ac:dyDescent="0.2">
      <c r="A74" s="24" t="str">
        <f t="shared" si="4"/>
        <v>Pampers Baby Dry 6 128 Diapers.com</v>
      </c>
      <c r="B74" s="29">
        <v>6</v>
      </c>
      <c r="C74" s="29">
        <v>35</v>
      </c>
      <c r="D74" s="29">
        <v>50</v>
      </c>
      <c r="E74" s="30">
        <v>45.99</v>
      </c>
      <c r="F74" s="29">
        <v>128</v>
      </c>
      <c r="G74" s="29" t="s">
        <v>26</v>
      </c>
      <c r="H74" s="29" t="s">
        <v>21</v>
      </c>
      <c r="I74" s="29" t="s">
        <v>22</v>
      </c>
      <c r="J74" s="24">
        <f t="shared" si="5"/>
        <v>0.35929687500000002</v>
      </c>
    </row>
    <row r="75" spans="1:10" x14ac:dyDescent="0.2">
      <c r="A75" s="24" t="str">
        <f t="shared" si="4"/>
        <v>Pampers Baby Dry 6 92 Diapers.com</v>
      </c>
      <c r="B75" s="29">
        <v>6</v>
      </c>
      <c r="C75" s="29">
        <v>35</v>
      </c>
      <c r="D75" s="29">
        <v>50</v>
      </c>
      <c r="E75" s="30">
        <v>34.99</v>
      </c>
      <c r="F75" s="29">
        <v>92</v>
      </c>
      <c r="G75" s="29" t="s">
        <v>26</v>
      </c>
      <c r="H75" s="29" t="s">
        <v>21</v>
      </c>
      <c r="I75" s="24" t="s">
        <v>22</v>
      </c>
      <c r="J75" s="24">
        <f t="shared" si="5"/>
        <v>0.38032608695652176</v>
      </c>
    </row>
    <row r="76" spans="1:10" x14ac:dyDescent="0.2">
      <c r="A76" s="24" t="str">
        <f t="shared" si="4"/>
        <v>Pampers Baby Dry 6 128 Amazon</v>
      </c>
      <c r="B76" s="24">
        <v>6</v>
      </c>
      <c r="C76" s="24">
        <v>35</v>
      </c>
      <c r="D76" s="24">
        <v>50</v>
      </c>
      <c r="E76" s="32">
        <v>41.99</v>
      </c>
      <c r="F76" s="24">
        <v>128</v>
      </c>
      <c r="G76" s="24" t="s">
        <v>20</v>
      </c>
      <c r="H76" s="24" t="s">
        <v>21</v>
      </c>
      <c r="I76" s="24" t="s">
        <v>22</v>
      </c>
      <c r="J76" s="33">
        <f t="shared" si="5"/>
        <v>0.32804687500000002</v>
      </c>
    </row>
    <row r="77" spans="1:10" x14ac:dyDescent="0.2">
      <c r="A77" s="24" t="str">
        <f t="shared" si="4"/>
        <v>Pampers Baby Dry 6 92 Amazon</v>
      </c>
      <c r="B77" s="24">
        <v>6</v>
      </c>
      <c r="C77" s="24">
        <v>35</v>
      </c>
      <c r="D77" s="24">
        <v>50</v>
      </c>
      <c r="E77" s="32">
        <v>33.49</v>
      </c>
      <c r="F77" s="24">
        <v>92</v>
      </c>
      <c r="G77" s="24" t="s">
        <v>20</v>
      </c>
      <c r="H77" s="24" t="s">
        <v>21</v>
      </c>
      <c r="I77" s="24" t="s">
        <v>22</v>
      </c>
      <c r="J77" s="33">
        <f t="shared" si="5"/>
        <v>0.36402173913043478</v>
      </c>
    </row>
  </sheetData>
  <sortState ref="A2:J77">
    <sortCondition ref="C2:C77"/>
  </sortState>
  <phoneticPr fontId="3" type="noConversion"/>
  <pageMargins left="0.7" right="0.7" top="0.75" bottom="0.75" header="0.3" footer="0.3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2"/>
  <sheetViews>
    <sheetView workbookViewId="0">
      <selection activeCell="B6" sqref="B6"/>
    </sheetView>
  </sheetViews>
  <sheetFormatPr defaultRowHeight="12.75" x14ac:dyDescent="0.2"/>
  <sheetData>
    <row r="1" spans="1:13" x14ac:dyDescent="0.2">
      <c r="A1" t="s">
        <v>0</v>
      </c>
      <c r="B1" t="s">
        <v>31</v>
      </c>
      <c r="C1">
        <v>1</v>
      </c>
      <c r="D1">
        <v>3</v>
      </c>
      <c r="E1">
        <v>5</v>
      </c>
      <c r="F1">
        <v>15</v>
      </c>
      <c r="G1">
        <v>25</v>
      </c>
      <c r="H1">
        <v>50</v>
      </c>
      <c r="I1">
        <v>75</v>
      </c>
      <c r="J1">
        <v>85</v>
      </c>
      <c r="K1">
        <v>95</v>
      </c>
      <c r="L1">
        <v>97</v>
      </c>
      <c r="M1">
        <v>99</v>
      </c>
    </row>
    <row r="2" spans="1:13" x14ac:dyDescent="0.2">
      <c r="A2">
        <v>0</v>
      </c>
      <c r="B2">
        <f t="shared" ref="B2:B62" si="0">A2*(365/12)</f>
        <v>0</v>
      </c>
      <c r="C2">
        <f>'Girls WHO kg'!B2*2.20462262185</f>
        <v>5.0706320302550001</v>
      </c>
      <c r="D2">
        <f>'Girls WHO kg'!C2*2.20462262185</f>
        <v>5.2910942924399995</v>
      </c>
      <c r="E2">
        <f>'Girls WHO kg'!D2*2.20462262185</f>
        <v>5.5115565546249998</v>
      </c>
      <c r="F2">
        <f>'Girls WHO kg'!E2*2.20462262185</f>
        <v>6.1729433411799999</v>
      </c>
      <c r="G2">
        <f>'Girls WHO kg'!F2*2.20462262185</f>
        <v>6.3934056033650002</v>
      </c>
      <c r="H2">
        <f>'Girls WHO kg'!G2*2.20462262185</f>
        <v>7.0547923899200002</v>
      </c>
      <c r="I2">
        <f>'Girls WHO kg'!H2*2.20462262185</f>
        <v>7.9366414386600006</v>
      </c>
      <c r="J2">
        <f>'Girls WHO kg'!I2*2.20462262185</f>
        <v>8.1571037008450009</v>
      </c>
      <c r="K2">
        <f>'Girls WHO kg'!J2*2.20462262185</f>
        <v>8.8184904874000001</v>
      </c>
      <c r="L2">
        <f>'Girls WHO kg'!K2*2.20462262185</f>
        <v>9.2594150117700007</v>
      </c>
      <c r="M2">
        <f>'Girls WHO kg'!L2*2.20462262185</f>
        <v>9.7003395361400013</v>
      </c>
    </row>
    <row r="3" spans="1:13" x14ac:dyDescent="0.2">
      <c r="A3">
        <v>1</v>
      </c>
      <c r="B3">
        <f t="shared" si="0"/>
        <v>30.416666666666668</v>
      </c>
      <c r="C3">
        <f>'Girls WHO kg'!B3*2.20462262185</f>
        <v>6.6138678655500005</v>
      </c>
      <c r="D3">
        <f>'Girls WHO kg'!C3*2.20462262185</f>
        <v>7.0547923899200002</v>
      </c>
      <c r="E3">
        <f>'Girls WHO kg'!D3*2.20462262185</f>
        <v>7.2752546521049997</v>
      </c>
      <c r="F3">
        <f>'Girls WHO kg'!E3*2.20462262185</f>
        <v>7.9366414386600006</v>
      </c>
      <c r="G3">
        <f>'Girls WHO kg'!F3*2.20462262185</f>
        <v>8.3775659630299995</v>
      </c>
      <c r="H3">
        <f>'Girls WHO kg'!G3*2.20462262185</f>
        <v>9.2594150117700007</v>
      </c>
      <c r="I3">
        <f>'Girls WHO kg'!H3*2.20462262185</f>
        <v>10.14126406051</v>
      </c>
      <c r="J3">
        <f>'Girls WHO kg'!I3*2.20462262185</f>
        <v>10.582188584879999</v>
      </c>
      <c r="K3">
        <f>'Girls WHO kg'!J3*2.20462262185</f>
        <v>11.46403763362</v>
      </c>
      <c r="L3">
        <f>'Girls WHO kg'!K3*2.20462262185</f>
        <v>11.904962157990001</v>
      </c>
      <c r="M3">
        <f>'Girls WHO kg'!L3*2.20462262185</f>
        <v>12.566348944545</v>
      </c>
    </row>
    <row r="4" spans="1:13" x14ac:dyDescent="0.2">
      <c r="A4">
        <v>2</v>
      </c>
      <c r="B4">
        <f t="shared" si="0"/>
        <v>60.833333333333336</v>
      </c>
      <c r="C4">
        <f>'Girls WHO kg'!B4*2.20462262185</f>
        <v>8.3775659630299995</v>
      </c>
      <c r="D4">
        <f>'Girls WHO kg'!C4*2.20462262185</f>
        <v>8.8184904874000001</v>
      </c>
      <c r="E4">
        <f>'Girls WHO kg'!D4*2.20462262185</f>
        <v>9.0389527495849986</v>
      </c>
      <c r="F4">
        <f>'Girls WHO kg'!E4*2.20462262185</f>
        <v>9.9208017983249999</v>
      </c>
      <c r="G4">
        <f>'Girls WHO kg'!F4*2.20462262185</f>
        <v>10.361726322695</v>
      </c>
      <c r="H4">
        <f>'Girls WHO kg'!G4*2.20462262185</f>
        <v>11.243575371435</v>
      </c>
      <c r="I4">
        <f>'Girls WHO kg'!H4*2.20462262185</f>
        <v>12.34588668236</v>
      </c>
      <c r="J4">
        <f>'Girls WHO kg'!I4*2.20462262185</f>
        <v>13.007273468915001</v>
      </c>
      <c r="K4">
        <f>'Girls WHO kg'!J4*2.20462262185</f>
        <v>13.889122517655</v>
      </c>
      <c r="L4">
        <f>'Girls WHO kg'!K4*2.20462262185</f>
        <v>14.330047042025001</v>
      </c>
      <c r="M4">
        <f>'Girls WHO kg'!L4*2.20462262185</f>
        <v>15.211896090765</v>
      </c>
    </row>
    <row r="5" spans="1:13" x14ac:dyDescent="0.2">
      <c r="A5">
        <v>3</v>
      </c>
      <c r="B5">
        <f t="shared" si="0"/>
        <v>91.25</v>
      </c>
      <c r="C5">
        <f>'Girls WHO kg'!B5*2.20462262185</f>
        <v>9.7003395361400013</v>
      </c>
      <c r="D5">
        <f>'Girls WHO kg'!C5*2.20462262185</f>
        <v>10.14126406051</v>
      </c>
      <c r="E5">
        <f>'Girls WHO kg'!D5*2.20462262185</f>
        <v>10.361726322695</v>
      </c>
      <c r="F5">
        <f>'Girls WHO kg'!E5*2.20462262185</f>
        <v>11.243575371435</v>
      </c>
      <c r="G5">
        <f>'Girls WHO kg'!F5*2.20462262185</f>
        <v>11.904962157990001</v>
      </c>
      <c r="H5">
        <f>'Girls WHO kg'!G5*2.20462262185</f>
        <v>12.78681120673</v>
      </c>
      <c r="I5">
        <f>'Girls WHO kg'!H5*2.20462262185</f>
        <v>14.10958477984</v>
      </c>
      <c r="J5">
        <f>'Girls WHO kg'!I5*2.20462262185</f>
        <v>14.770971566395</v>
      </c>
      <c r="K5">
        <f>'Girls WHO kg'!J5*2.20462262185</f>
        <v>15.873282877320001</v>
      </c>
      <c r="L5">
        <f>'Girls WHO kg'!K5*2.20462262185</f>
        <v>16.314207401690002</v>
      </c>
      <c r="M5">
        <f>'Girls WHO kg'!L5*2.20462262185</f>
        <v>17.19605645043</v>
      </c>
    </row>
    <row r="6" spans="1:13" x14ac:dyDescent="0.2">
      <c r="A6">
        <v>4</v>
      </c>
      <c r="B6">
        <f t="shared" si="0"/>
        <v>121.66666666666667</v>
      </c>
      <c r="C6">
        <f>'Girls WHO kg'!B6*2.20462262185</f>
        <v>10.582188584879999</v>
      </c>
      <c r="D6">
        <f>'Girls WHO kg'!C6*2.20462262185</f>
        <v>11.243575371435</v>
      </c>
      <c r="E6">
        <f>'Girls WHO kg'!D6*2.20462262185</f>
        <v>11.46403763362</v>
      </c>
      <c r="F6">
        <f>'Girls WHO kg'!E6*2.20462262185</f>
        <v>12.34588668236</v>
      </c>
      <c r="G6">
        <f>'Girls WHO kg'!F6*2.20462262185</f>
        <v>13.007273468915001</v>
      </c>
      <c r="H6">
        <f>'Girls WHO kg'!G6*2.20462262185</f>
        <v>14.10958477984</v>
      </c>
      <c r="I6">
        <f>'Girls WHO kg'!H6*2.20462262185</f>
        <v>15.432358352950001</v>
      </c>
      <c r="J6">
        <f>'Girls WHO kg'!I6*2.20462262185</f>
        <v>16.093745139505</v>
      </c>
      <c r="K6">
        <f>'Girls WHO kg'!J6*2.20462262185</f>
        <v>17.416518712615002</v>
      </c>
      <c r="L6">
        <f>'Girls WHO kg'!K6*2.20462262185</f>
        <v>17.857443236984999</v>
      </c>
      <c r="M6">
        <f>'Girls WHO kg'!L6*2.20462262185</f>
        <v>18.959754547909998</v>
      </c>
    </row>
    <row r="7" spans="1:13" x14ac:dyDescent="0.2">
      <c r="A7">
        <v>5</v>
      </c>
      <c r="B7">
        <f t="shared" si="0"/>
        <v>152.08333333333334</v>
      </c>
      <c r="C7">
        <f>'Girls WHO kg'!B7*2.20462262185</f>
        <v>11.46403763362</v>
      </c>
      <c r="D7">
        <f>'Girls WHO kg'!C7*2.20462262185</f>
        <v>12.125424420174999</v>
      </c>
      <c r="E7">
        <f>'Girls WHO kg'!D7*2.20462262185</f>
        <v>12.34588668236</v>
      </c>
      <c r="F7">
        <f>'Girls WHO kg'!E7*2.20462262185</f>
        <v>13.448197993285</v>
      </c>
      <c r="G7">
        <f>'Girls WHO kg'!F7*2.20462262185</f>
        <v>14.10958477984</v>
      </c>
      <c r="H7">
        <f>'Girls WHO kg'!G7*2.20462262185</f>
        <v>15.211896090765</v>
      </c>
      <c r="I7">
        <f>'Girls WHO kg'!H7*2.20462262185</f>
        <v>16.534669663875</v>
      </c>
      <c r="J7">
        <f>'Girls WHO kg'!I7*2.20462262185</f>
        <v>17.19605645043</v>
      </c>
      <c r="K7">
        <f>'Girls WHO kg'!J7*2.20462262185</f>
        <v>18.518830023540001</v>
      </c>
      <c r="L7">
        <f>'Girls WHO kg'!K7*2.20462262185</f>
        <v>19.180216810094997</v>
      </c>
      <c r="M7">
        <f>'Girls WHO kg'!L7*2.20462262185</f>
        <v>20.28252812102</v>
      </c>
    </row>
    <row r="8" spans="1:13" x14ac:dyDescent="0.2">
      <c r="A8">
        <v>6</v>
      </c>
      <c r="B8">
        <f t="shared" si="0"/>
        <v>182.5</v>
      </c>
      <c r="C8">
        <f>'Girls WHO kg'!B8*2.20462262185</f>
        <v>12.125424420174999</v>
      </c>
      <c r="D8">
        <f>'Girls WHO kg'!C8*2.20462262185</f>
        <v>12.78681120673</v>
      </c>
      <c r="E8">
        <f>'Girls WHO kg'!D8*2.20462262185</f>
        <v>13.227735731100001</v>
      </c>
      <c r="F8">
        <f>'Girls WHO kg'!E8*2.20462262185</f>
        <v>14.10958477984</v>
      </c>
      <c r="G8">
        <f>'Girls WHO kg'!F8*2.20462262185</f>
        <v>14.770971566395</v>
      </c>
      <c r="H8">
        <f>'Girls WHO kg'!G8*2.20462262185</f>
        <v>16.093745139505</v>
      </c>
      <c r="I8">
        <f>'Girls WHO kg'!H8*2.20462262185</f>
        <v>17.416518712615002</v>
      </c>
      <c r="J8">
        <f>'Girls WHO kg'!I8*2.20462262185</f>
        <v>18.298367761355003</v>
      </c>
      <c r="K8">
        <f>'Girls WHO kg'!J8*2.20462262185</f>
        <v>19.621141334465001</v>
      </c>
      <c r="L8">
        <f>'Girls WHO kg'!K8*2.20462262185</f>
        <v>20.28252812102</v>
      </c>
      <c r="M8">
        <f>'Girls WHO kg'!L8*2.20462262185</f>
        <v>21.384839431945</v>
      </c>
    </row>
    <row r="9" spans="1:13" x14ac:dyDescent="0.2">
      <c r="A9">
        <v>7</v>
      </c>
      <c r="B9">
        <f t="shared" si="0"/>
        <v>212.91666666666669</v>
      </c>
      <c r="C9">
        <f>'Girls WHO kg'!B9*2.20462262185</f>
        <v>12.78681120673</v>
      </c>
      <c r="D9">
        <f>'Girls WHO kg'!C9*2.20462262185</f>
        <v>13.448197993285</v>
      </c>
      <c r="E9">
        <f>'Girls WHO kg'!D9*2.20462262185</f>
        <v>13.889122517655</v>
      </c>
      <c r="F9">
        <f>'Girls WHO kg'!E9*2.20462262185</f>
        <v>14.770971566395</v>
      </c>
      <c r="G9">
        <f>'Girls WHO kg'!F9*2.20462262185</f>
        <v>15.432358352950001</v>
      </c>
      <c r="H9">
        <f>'Girls WHO kg'!G9*2.20462262185</f>
        <v>16.755131926059999</v>
      </c>
      <c r="I9">
        <f>'Girls WHO kg'!H9*2.20462262185</f>
        <v>18.298367761355003</v>
      </c>
      <c r="J9">
        <f>'Girls WHO kg'!I9*2.20462262185</f>
        <v>19.180216810094997</v>
      </c>
      <c r="K9">
        <f>'Girls WHO kg'!J9*2.20462262185</f>
        <v>20.723452645390001</v>
      </c>
      <c r="L9">
        <f>'Girls WHO kg'!K9*2.20462262185</f>
        <v>21.164377169759998</v>
      </c>
      <c r="M9">
        <f>'Girls WHO kg'!L9*2.20462262185</f>
        <v>22.48715074287</v>
      </c>
    </row>
    <row r="10" spans="1:13" x14ac:dyDescent="0.2">
      <c r="A10">
        <v>8</v>
      </c>
      <c r="B10">
        <f t="shared" si="0"/>
        <v>243.33333333333334</v>
      </c>
      <c r="C10">
        <f>'Girls WHO kg'!B10*2.20462262185</f>
        <v>13.227735731100001</v>
      </c>
      <c r="D10">
        <f>'Girls WHO kg'!C10*2.20462262185</f>
        <v>13.889122517655</v>
      </c>
      <c r="E10">
        <f>'Girls WHO kg'!D10*2.20462262185</f>
        <v>14.330047042025001</v>
      </c>
      <c r="F10">
        <f>'Girls WHO kg'!E10*2.20462262185</f>
        <v>15.432358352950001</v>
      </c>
      <c r="G10">
        <f>'Girls WHO kg'!F10*2.20462262185</f>
        <v>16.093745139505</v>
      </c>
      <c r="H10">
        <f>'Girls WHO kg'!G10*2.20462262185</f>
        <v>17.416518712615002</v>
      </c>
      <c r="I10">
        <f>'Girls WHO kg'!H10*2.20462262185</f>
        <v>18.959754547909998</v>
      </c>
      <c r="J10">
        <f>'Girls WHO kg'!I10*2.20462262185</f>
        <v>19.84160359665</v>
      </c>
      <c r="K10">
        <f>'Girls WHO kg'!J10*2.20462262185</f>
        <v>21.384839431945</v>
      </c>
      <c r="L10">
        <f>'Girls WHO kg'!K10*2.20462262185</f>
        <v>22.046226218499999</v>
      </c>
      <c r="M10">
        <f>'Girls WHO kg'!L10*2.20462262185</f>
        <v>23.368999791610001</v>
      </c>
    </row>
    <row r="11" spans="1:13" x14ac:dyDescent="0.2">
      <c r="A11">
        <v>9</v>
      </c>
      <c r="B11">
        <f t="shared" si="0"/>
        <v>273.75</v>
      </c>
      <c r="C11">
        <f>'Girls WHO kg'!B11*2.20462262185</f>
        <v>13.66866025547</v>
      </c>
      <c r="D11">
        <f>'Girls WHO kg'!C11*2.20462262185</f>
        <v>14.550509304209999</v>
      </c>
      <c r="E11">
        <f>'Girls WHO kg'!D11*2.20462262185</f>
        <v>14.99143382858</v>
      </c>
      <c r="F11">
        <f>'Girls WHO kg'!E11*2.20462262185</f>
        <v>16.093745139505</v>
      </c>
      <c r="G11">
        <f>'Girls WHO kg'!F11*2.20462262185</f>
        <v>16.755131926059999</v>
      </c>
      <c r="H11">
        <f>'Girls WHO kg'!G11*2.20462262185</f>
        <v>18.077905499169997</v>
      </c>
      <c r="I11">
        <f>'Girls WHO kg'!H11*2.20462262185</f>
        <v>19.621141334465001</v>
      </c>
      <c r="J11">
        <f>'Girls WHO kg'!I11*2.20462262185</f>
        <v>20.502990383205002</v>
      </c>
      <c r="K11">
        <f>'Girls WHO kg'!J11*2.20462262185</f>
        <v>22.266688480684998</v>
      </c>
      <c r="L11">
        <f>'Girls WHO kg'!K11*2.20462262185</f>
        <v>22.928075267240001</v>
      </c>
      <c r="M11">
        <f>'Girls WHO kg'!L11*2.20462262185</f>
        <v>24.250848840349999</v>
      </c>
    </row>
    <row r="12" spans="1:13" x14ac:dyDescent="0.2">
      <c r="A12">
        <v>10</v>
      </c>
      <c r="B12">
        <f t="shared" si="0"/>
        <v>304.16666666666669</v>
      </c>
      <c r="C12">
        <f>'Girls WHO kg'!B12*2.20462262185</f>
        <v>14.10958477984</v>
      </c>
      <c r="D12">
        <f>'Girls WHO kg'!C12*2.20462262185</f>
        <v>14.99143382858</v>
      </c>
      <c r="E12">
        <f>'Girls WHO kg'!D12*2.20462262185</f>
        <v>15.432358352950001</v>
      </c>
      <c r="F12">
        <f>'Girls WHO kg'!E12*2.20462262185</f>
        <v>16.534669663875</v>
      </c>
      <c r="G12">
        <f>'Girls WHO kg'!F12*2.20462262185</f>
        <v>17.19605645043</v>
      </c>
      <c r="H12">
        <f>'Girls WHO kg'!G12*2.20462262185</f>
        <v>18.739292285725</v>
      </c>
      <c r="I12">
        <f>'Girls WHO kg'!H12*2.20462262185</f>
        <v>20.28252812102</v>
      </c>
      <c r="J12">
        <f>'Girls WHO kg'!I12*2.20462262185</f>
        <v>21.164377169759998</v>
      </c>
      <c r="K12">
        <f>'Girls WHO kg'!J12*2.20462262185</f>
        <v>22.928075267240001</v>
      </c>
      <c r="L12">
        <f>'Girls WHO kg'!K12*2.20462262185</f>
        <v>23.589462053795</v>
      </c>
      <c r="M12">
        <f>'Girls WHO kg'!L12*2.20462262185</f>
        <v>24.912235626905002</v>
      </c>
    </row>
    <row r="13" spans="1:13" x14ac:dyDescent="0.2">
      <c r="A13">
        <v>11</v>
      </c>
      <c r="B13">
        <f t="shared" si="0"/>
        <v>334.58333333333337</v>
      </c>
      <c r="C13">
        <f>'Girls WHO kg'!B13*2.20462262185</f>
        <v>14.550509304209999</v>
      </c>
      <c r="D13">
        <f>'Girls WHO kg'!C13*2.20462262185</f>
        <v>15.432358352950001</v>
      </c>
      <c r="E13">
        <f>'Girls WHO kg'!D13*2.20462262185</f>
        <v>15.873282877320001</v>
      </c>
      <c r="F13">
        <f>'Girls WHO kg'!E13*2.20462262185</f>
        <v>16.975594188245001</v>
      </c>
      <c r="G13">
        <f>'Girls WHO kg'!F13*2.20462262185</f>
        <v>17.6369809748</v>
      </c>
      <c r="H13">
        <f>'Girls WHO kg'!G13*2.20462262185</f>
        <v>19.180216810094997</v>
      </c>
      <c r="I13">
        <f>'Girls WHO kg'!H13*2.20462262185</f>
        <v>20.943914907575</v>
      </c>
      <c r="J13">
        <f>'Girls WHO kg'!I13*2.20462262185</f>
        <v>21.825763956315001</v>
      </c>
      <c r="K13">
        <f>'Girls WHO kg'!J13*2.20462262185</f>
        <v>23.589462053795</v>
      </c>
      <c r="L13">
        <f>'Girls WHO kg'!K13*2.20462262185</f>
        <v>24.250848840349999</v>
      </c>
      <c r="M13">
        <f>'Girls WHO kg'!L13*2.20462262185</f>
        <v>25.794084675644999</v>
      </c>
    </row>
    <row r="14" spans="1:13" x14ac:dyDescent="0.2">
      <c r="A14">
        <v>12</v>
      </c>
      <c r="B14">
        <f t="shared" si="0"/>
        <v>365</v>
      </c>
      <c r="C14">
        <f>'Girls WHO kg'!B14*2.20462262185</f>
        <v>14.99143382858</v>
      </c>
      <c r="D14">
        <f>'Girls WHO kg'!C14*2.20462262185</f>
        <v>15.652820615134999</v>
      </c>
      <c r="E14">
        <f>'Girls WHO kg'!D14*2.20462262185</f>
        <v>16.093745139505</v>
      </c>
      <c r="F14">
        <f>'Girls WHO kg'!E14*2.20462262185</f>
        <v>17.416518712615002</v>
      </c>
      <c r="G14">
        <f>'Girls WHO kg'!F14*2.20462262185</f>
        <v>18.077905499169997</v>
      </c>
      <c r="H14">
        <f>'Girls WHO kg'!G14*2.20462262185</f>
        <v>19.621141334465001</v>
      </c>
      <c r="I14">
        <f>'Girls WHO kg'!H14*2.20462262185</f>
        <v>21.384839431945</v>
      </c>
      <c r="J14">
        <f>'Girls WHO kg'!I14*2.20462262185</f>
        <v>22.48715074287</v>
      </c>
      <c r="K14">
        <f>'Girls WHO kg'!J14*2.20462262185</f>
        <v>24.250848840349999</v>
      </c>
      <c r="L14">
        <f>'Girls WHO kg'!K14*2.20462262185</f>
        <v>24.912235626905002</v>
      </c>
      <c r="M14">
        <f>'Girls WHO kg'!L14*2.20462262185</f>
        <v>26.455471462200002</v>
      </c>
    </row>
    <row r="15" spans="1:13" x14ac:dyDescent="0.2">
      <c r="A15">
        <v>13</v>
      </c>
      <c r="B15">
        <f t="shared" si="0"/>
        <v>395.41666666666669</v>
      </c>
      <c r="C15">
        <f>'Girls WHO kg'!B15*2.20462262185</f>
        <v>15.211896090765</v>
      </c>
      <c r="D15">
        <f>'Girls WHO kg'!C15*2.20462262185</f>
        <v>16.093745139505</v>
      </c>
      <c r="E15">
        <f>'Girls WHO kg'!D15*2.20462262185</f>
        <v>16.534669663875</v>
      </c>
      <c r="F15">
        <f>'Girls WHO kg'!E15*2.20462262185</f>
        <v>17.857443236984999</v>
      </c>
      <c r="G15">
        <f>'Girls WHO kg'!F15*2.20462262185</f>
        <v>18.518830023540001</v>
      </c>
      <c r="H15">
        <f>'Girls WHO kg'!G15*2.20462262185</f>
        <v>20.28252812102</v>
      </c>
      <c r="I15">
        <f>'Girls WHO kg'!H15*2.20462262185</f>
        <v>22.046226218499999</v>
      </c>
      <c r="J15">
        <f>'Girls WHO kg'!I15*2.20462262185</f>
        <v>22.928075267240001</v>
      </c>
      <c r="K15">
        <f>'Girls WHO kg'!J15*2.20462262185</f>
        <v>24.912235626905002</v>
      </c>
      <c r="L15">
        <f>'Girls WHO kg'!K15*2.20462262185</f>
        <v>25.573622413460001</v>
      </c>
      <c r="M15">
        <f>'Girls WHO kg'!L15*2.20462262185</f>
        <v>27.116858248755001</v>
      </c>
    </row>
    <row r="16" spans="1:13" x14ac:dyDescent="0.2">
      <c r="A16">
        <v>14</v>
      </c>
      <c r="B16">
        <f t="shared" si="0"/>
        <v>425.83333333333337</v>
      </c>
      <c r="C16">
        <f>'Girls WHO kg'!B16*2.20462262185</f>
        <v>15.652820615134999</v>
      </c>
      <c r="D16">
        <f>'Girls WHO kg'!C16*2.20462262185</f>
        <v>16.534669663875</v>
      </c>
      <c r="E16">
        <f>'Girls WHO kg'!D16*2.20462262185</f>
        <v>16.975594188245001</v>
      </c>
      <c r="F16">
        <f>'Girls WHO kg'!E16*2.20462262185</f>
        <v>18.298367761355003</v>
      </c>
      <c r="G16">
        <f>'Girls WHO kg'!F16*2.20462262185</f>
        <v>18.959754547909998</v>
      </c>
      <c r="H16">
        <f>'Girls WHO kg'!G16*2.20462262185</f>
        <v>20.723452645390001</v>
      </c>
      <c r="I16">
        <f>'Girls WHO kg'!H16*2.20462262185</f>
        <v>22.48715074287</v>
      </c>
      <c r="J16">
        <f>'Girls WHO kg'!I16*2.20462262185</f>
        <v>23.589462053795</v>
      </c>
      <c r="K16">
        <f>'Girls WHO kg'!J16*2.20462262185</f>
        <v>25.353160151274999</v>
      </c>
      <c r="L16">
        <f>'Girls WHO kg'!K16*2.20462262185</f>
        <v>26.235009200015</v>
      </c>
      <c r="M16">
        <f>'Girls WHO kg'!L16*2.20462262185</f>
        <v>27.77824503531</v>
      </c>
    </row>
    <row r="17" spans="1:13" x14ac:dyDescent="0.2">
      <c r="A17">
        <v>15</v>
      </c>
      <c r="B17">
        <f t="shared" si="0"/>
        <v>456.25</v>
      </c>
      <c r="C17">
        <f>'Girls WHO kg'!B17*2.20462262185</f>
        <v>16.093745139505</v>
      </c>
      <c r="D17">
        <f>'Girls WHO kg'!C17*2.20462262185</f>
        <v>16.975594188245001</v>
      </c>
      <c r="E17">
        <f>'Girls WHO kg'!D17*2.20462262185</f>
        <v>17.416518712615002</v>
      </c>
      <c r="F17">
        <f>'Girls WHO kg'!E17*2.20462262185</f>
        <v>18.739292285725</v>
      </c>
      <c r="G17">
        <f>'Girls WHO kg'!F17*2.20462262185</f>
        <v>19.400679072280003</v>
      </c>
      <c r="H17">
        <f>'Girls WHO kg'!G17*2.20462262185</f>
        <v>21.164377169759998</v>
      </c>
      <c r="I17">
        <f>'Girls WHO kg'!H17*2.20462262185</f>
        <v>22.928075267240001</v>
      </c>
      <c r="J17">
        <f>'Girls WHO kg'!I17*2.20462262185</f>
        <v>24.030386578165</v>
      </c>
      <c r="K17">
        <f>'Girls WHO kg'!J17*2.20462262185</f>
        <v>26.014546937830001</v>
      </c>
      <c r="L17">
        <f>'Girls WHO kg'!K17*2.20462262185</f>
        <v>26.896395986569999</v>
      </c>
      <c r="M17">
        <f>'Girls WHO kg'!L17*2.20462262185</f>
        <v>28.439631821864999</v>
      </c>
    </row>
    <row r="18" spans="1:13" x14ac:dyDescent="0.2">
      <c r="A18">
        <v>16</v>
      </c>
      <c r="B18">
        <f t="shared" si="0"/>
        <v>486.66666666666669</v>
      </c>
      <c r="C18">
        <f>'Girls WHO kg'!B18*2.20462262185</f>
        <v>16.314207401690002</v>
      </c>
      <c r="D18">
        <f>'Girls WHO kg'!C18*2.20462262185</f>
        <v>17.19605645043</v>
      </c>
      <c r="E18">
        <f>'Girls WHO kg'!D18*2.20462262185</f>
        <v>17.857443236984999</v>
      </c>
      <c r="F18">
        <f>'Girls WHO kg'!E18*2.20462262185</f>
        <v>19.180216810094997</v>
      </c>
      <c r="G18">
        <f>'Girls WHO kg'!F18*2.20462262185</f>
        <v>19.84160359665</v>
      </c>
      <c r="H18">
        <f>'Girls WHO kg'!G18*2.20462262185</f>
        <v>21.605301694130002</v>
      </c>
      <c r="I18">
        <f>'Girls WHO kg'!H18*2.20462262185</f>
        <v>23.589462053795</v>
      </c>
      <c r="J18">
        <f>'Girls WHO kg'!I18*2.20462262185</f>
        <v>24.69177336472</v>
      </c>
      <c r="K18">
        <f>'Girls WHO kg'!J18*2.20462262185</f>
        <v>26.675933724385001</v>
      </c>
      <c r="L18">
        <f>'Girls WHO kg'!K18*2.20462262185</f>
        <v>27.557782773125002</v>
      </c>
      <c r="M18">
        <f>'Girls WHO kg'!L18*2.20462262185</f>
        <v>29.101018608419999</v>
      </c>
    </row>
    <row r="19" spans="1:13" x14ac:dyDescent="0.2">
      <c r="A19">
        <v>17</v>
      </c>
      <c r="B19">
        <f t="shared" si="0"/>
        <v>517.08333333333337</v>
      </c>
      <c r="C19">
        <f>'Girls WHO kg'!B19*2.20462262185</f>
        <v>16.755131926059999</v>
      </c>
      <c r="D19">
        <f>'Girls WHO kg'!C19*2.20462262185</f>
        <v>17.6369809748</v>
      </c>
      <c r="E19">
        <f>'Girls WHO kg'!D19*2.20462262185</f>
        <v>18.077905499169997</v>
      </c>
      <c r="F19">
        <f>'Girls WHO kg'!E19*2.20462262185</f>
        <v>19.400679072280003</v>
      </c>
      <c r="G19">
        <f>'Girls WHO kg'!F19*2.20462262185</f>
        <v>20.28252812102</v>
      </c>
      <c r="H19">
        <f>'Girls WHO kg'!G19*2.20462262185</f>
        <v>22.046226218499999</v>
      </c>
      <c r="I19">
        <f>'Girls WHO kg'!H19*2.20462262185</f>
        <v>24.030386578165</v>
      </c>
      <c r="J19">
        <f>'Girls WHO kg'!I19*2.20462262185</f>
        <v>25.13269788909</v>
      </c>
      <c r="K19">
        <f>'Girls WHO kg'!J19*2.20462262185</f>
        <v>27.116858248755001</v>
      </c>
      <c r="L19">
        <f>'Girls WHO kg'!K19*2.20462262185</f>
        <v>27.998707297494999</v>
      </c>
      <c r="M19">
        <f>'Girls WHO kg'!L19*2.20462262185</f>
        <v>29.762405394975001</v>
      </c>
    </row>
    <row r="20" spans="1:13" x14ac:dyDescent="0.2">
      <c r="A20">
        <v>18</v>
      </c>
      <c r="B20">
        <f t="shared" si="0"/>
        <v>547.5</v>
      </c>
      <c r="C20">
        <f>'Girls WHO kg'!B20*2.20462262185</f>
        <v>17.19605645043</v>
      </c>
      <c r="D20">
        <f>'Girls WHO kg'!C20*2.20462262185</f>
        <v>18.077905499169997</v>
      </c>
      <c r="E20">
        <f>'Girls WHO kg'!D20*2.20462262185</f>
        <v>18.518830023540001</v>
      </c>
      <c r="F20">
        <f>'Girls WHO kg'!E20*2.20462262185</f>
        <v>19.84160359665</v>
      </c>
      <c r="G20">
        <f>'Girls WHO kg'!F20*2.20462262185</f>
        <v>20.723452645390001</v>
      </c>
      <c r="H20">
        <f>'Girls WHO kg'!G20*2.20462262185</f>
        <v>22.48715074287</v>
      </c>
      <c r="I20">
        <f>'Girls WHO kg'!H20*2.20462262185</f>
        <v>24.471311102535001</v>
      </c>
      <c r="J20">
        <f>'Girls WHO kg'!I20*2.20462262185</f>
        <v>25.573622413460001</v>
      </c>
      <c r="K20">
        <f>'Girls WHO kg'!J20*2.20462262185</f>
        <v>27.77824503531</v>
      </c>
      <c r="L20">
        <f>'Girls WHO kg'!K20*2.20462262185</f>
        <v>28.660094084050002</v>
      </c>
      <c r="M20">
        <f>'Girls WHO kg'!L20*2.20462262185</f>
        <v>30.423792181530001</v>
      </c>
    </row>
    <row r="21" spans="1:13" x14ac:dyDescent="0.2">
      <c r="A21">
        <v>19</v>
      </c>
      <c r="B21">
        <f t="shared" si="0"/>
        <v>577.91666666666674</v>
      </c>
      <c r="C21">
        <f>'Girls WHO kg'!B21*2.20462262185</f>
        <v>17.416518712615002</v>
      </c>
      <c r="D21">
        <f>'Girls WHO kg'!C21*2.20462262185</f>
        <v>18.298367761355003</v>
      </c>
      <c r="E21">
        <f>'Girls WHO kg'!D21*2.20462262185</f>
        <v>18.959754547909998</v>
      </c>
      <c r="F21">
        <f>'Girls WHO kg'!E21*2.20462262185</f>
        <v>20.28252812102</v>
      </c>
      <c r="G21">
        <f>'Girls WHO kg'!F21*2.20462262185</f>
        <v>21.164377169759998</v>
      </c>
      <c r="H21">
        <f>'Girls WHO kg'!G21*2.20462262185</f>
        <v>22.928075267240001</v>
      </c>
      <c r="I21">
        <f>'Girls WHO kg'!H21*2.20462262185</f>
        <v>25.13269788909</v>
      </c>
      <c r="J21">
        <f>'Girls WHO kg'!I21*2.20462262185</f>
        <v>26.235009200015</v>
      </c>
      <c r="K21">
        <f>'Girls WHO kg'!J21*2.20462262185</f>
        <v>28.439631821864999</v>
      </c>
      <c r="L21">
        <f>'Girls WHO kg'!K21*2.20462262185</f>
        <v>29.321480870605001</v>
      </c>
      <c r="M21">
        <f>'Girls WHO kg'!L21*2.20462262185</f>
        <v>31.085178968085</v>
      </c>
    </row>
    <row r="22" spans="1:13" x14ac:dyDescent="0.2">
      <c r="A22">
        <v>20</v>
      </c>
      <c r="B22">
        <f t="shared" si="0"/>
        <v>608.33333333333337</v>
      </c>
      <c r="C22">
        <f>'Girls WHO kg'!B22*2.20462262185</f>
        <v>17.857443236984999</v>
      </c>
      <c r="D22">
        <f>'Girls WHO kg'!C22*2.20462262185</f>
        <v>18.739292285725</v>
      </c>
      <c r="E22">
        <f>'Girls WHO kg'!D22*2.20462262185</f>
        <v>19.180216810094997</v>
      </c>
      <c r="F22">
        <f>'Girls WHO kg'!E22*2.20462262185</f>
        <v>20.723452645390001</v>
      </c>
      <c r="G22">
        <f>'Girls WHO kg'!F22*2.20462262185</f>
        <v>21.605301694130002</v>
      </c>
      <c r="H22">
        <f>'Girls WHO kg'!G22*2.20462262185</f>
        <v>23.368999791610001</v>
      </c>
      <c r="I22">
        <f>'Girls WHO kg'!H22*2.20462262185</f>
        <v>25.573622413460001</v>
      </c>
      <c r="J22">
        <f>'Girls WHO kg'!I22*2.20462262185</f>
        <v>26.675933724385001</v>
      </c>
      <c r="K22">
        <f>'Girls WHO kg'!J22*2.20462262185</f>
        <v>28.880556346235</v>
      </c>
      <c r="L22">
        <f>'Girls WHO kg'!K22*2.20462262185</f>
        <v>29.762405394975001</v>
      </c>
      <c r="M22">
        <f>'Girls WHO kg'!L22*2.20462262185</f>
        <v>31.746565754640002</v>
      </c>
    </row>
    <row r="23" spans="1:13" x14ac:dyDescent="0.2">
      <c r="A23">
        <v>21</v>
      </c>
      <c r="B23">
        <f t="shared" si="0"/>
        <v>638.75</v>
      </c>
      <c r="C23">
        <f>'Girls WHO kg'!B23*2.20462262185</f>
        <v>18.077905499169997</v>
      </c>
      <c r="D23">
        <f>'Girls WHO kg'!C23*2.20462262185</f>
        <v>19.180216810094997</v>
      </c>
      <c r="E23">
        <f>'Girls WHO kg'!D23*2.20462262185</f>
        <v>19.621141334465001</v>
      </c>
      <c r="F23">
        <f>'Girls WHO kg'!E23*2.20462262185</f>
        <v>21.164377169759998</v>
      </c>
      <c r="G23">
        <f>'Girls WHO kg'!F23*2.20462262185</f>
        <v>22.046226218499999</v>
      </c>
      <c r="H23">
        <f>'Girls WHO kg'!G23*2.20462262185</f>
        <v>24.030386578165</v>
      </c>
      <c r="I23">
        <f>'Girls WHO kg'!H23*2.20462262185</f>
        <v>26.014546937830001</v>
      </c>
      <c r="J23">
        <f>'Girls WHO kg'!I23*2.20462262185</f>
        <v>27.33732051094</v>
      </c>
      <c r="K23">
        <f>'Girls WHO kg'!J23*2.20462262185</f>
        <v>29.541943132789999</v>
      </c>
      <c r="L23">
        <f>'Girls WHO kg'!K23*2.20462262185</f>
        <v>30.423792181530001</v>
      </c>
      <c r="M23">
        <f>'Girls WHO kg'!L23*2.20462262185</f>
        <v>32.187490279009999</v>
      </c>
    </row>
    <row r="24" spans="1:13" x14ac:dyDescent="0.2">
      <c r="A24">
        <v>22</v>
      </c>
      <c r="B24">
        <f t="shared" si="0"/>
        <v>669.16666666666674</v>
      </c>
      <c r="C24">
        <f>'Girls WHO kg'!B24*2.20462262185</f>
        <v>18.518830023540001</v>
      </c>
      <c r="D24">
        <f>'Girls WHO kg'!C24*2.20462262185</f>
        <v>19.400679072280003</v>
      </c>
      <c r="E24">
        <f>'Girls WHO kg'!D24*2.20462262185</f>
        <v>20.062065858834998</v>
      </c>
      <c r="F24">
        <f>'Girls WHO kg'!E24*2.20462262185</f>
        <v>21.605301694130002</v>
      </c>
      <c r="G24">
        <f>'Girls WHO kg'!F24*2.20462262185</f>
        <v>22.48715074287</v>
      </c>
      <c r="H24">
        <f>'Girls WHO kg'!G24*2.20462262185</f>
        <v>24.471311102535001</v>
      </c>
      <c r="I24">
        <f>'Girls WHO kg'!H24*2.20462262185</f>
        <v>26.455471462200002</v>
      </c>
      <c r="J24">
        <f>'Girls WHO kg'!I24*2.20462262185</f>
        <v>27.77824503531</v>
      </c>
      <c r="K24">
        <f>'Girls WHO kg'!J24*2.20462262185</f>
        <v>29.98286765716</v>
      </c>
      <c r="L24">
        <f>'Girls WHO kg'!K24*2.20462262185</f>
        <v>31.085178968085</v>
      </c>
      <c r="M24">
        <f>'Girls WHO kg'!L24*2.20462262185</f>
        <v>32.848877065564999</v>
      </c>
    </row>
    <row r="25" spans="1:13" x14ac:dyDescent="0.2">
      <c r="A25">
        <v>23</v>
      </c>
      <c r="B25">
        <f t="shared" si="0"/>
        <v>699.58333333333337</v>
      </c>
      <c r="C25">
        <f>'Girls WHO kg'!B25*2.20462262185</f>
        <v>18.739292285725</v>
      </c>
      <c r="D25">
        <f>'Girls WHO kg'!C25*2.20462262185</f>
        <v>19.84160359665</v>
      </c>
      <c r="E25">
        <f>'Girls WHO kg'!D25*2.20462262185</f>
        <v>20.28252812102</v>
      </c>
      <c r="F25">
        <f>'Girls WHO kg'!E25*2.20462262185</f>
        <v>21.825763956315001</v>
      </c>
      <c r="G25">
        <f>'Girls WHO kg'!F25*2.20462262185</f>
        <v>22.928075267240001</v>
      </c>
      <c r="H25">
        <f>'Girls WHO kg'!G25*2.20462262185</f>
        <v>24.912235626905002</v>
      </c>
      <c r="I25">
        <f>'Girls WHO kg'!H25*2.20462262185</f>
        <v>27.116858248755001</v>
      </c>
      <c r="J25">
        <f>'Girls WHO kg'!I25*2.20462262185</f>
        <v>28.219169559680001</v>
      </c>
      <c r="K25">
        <f>'Girls WHO kg'!J25*2.20462262185</f>
        <v>30.644254443715003</v>
      </c>
      <c r="L25">
        <f>'Girls WHO kg'!K25*2.20462262185</f>
        <v>31.526103492455</v>
      </c>
      <c r="M25">
        <f>'Girls WHO kg'!L25*2.20462262185</f>
        <v>33.510263852119998</v>
      </c>
    </row>
    <row r="26" spans="1:13" x14ac:dyDescent="0.2">
      <c r="A26">
        <v>24</v>
      </c>
      <c r="B26">
        <f t="shared" si="0"/>
        <v>730</v>
      </c>
      <c r="C26">
        <f>'Girls WHO kg'!B26*2.20462262185</f>
        <v>19.180216810094997</v>
      </c>
      <c r="D26">
        <f>'Girls WHO kg'!C26*2.20462262185</f>
        <v>20.28252812102</v>
      </c>
      <c r="E26">
        <f>'Girls WHO kg'!D26*2.20462262185</f>
        <v>20.723452645390001</v>
      </c>
      <c r="F26">
        <f>'Girls WHO kg'!E26*2.20462262185</f>
        <v>22.266688480684998</v>
      </c>
      <c r="G26">
        <f>'Girls WHO kg'!F26*2.20462262185</f>
        <v>23.368999791610001</v>
      </c>
      <c r="H26">
        <f>'Girls WHO kg'!G26*2.20462262185</f>
        <v>25.353160151274999</v>
      </c>
      <c r="I26">
        <f>'Girls WHO kg'!H26*2.20462262185</f>
        <v>27.557782773125002</v>
      </c>
      <c r="J26">
        <f>'Girls WHO kg'!I26*2.20462262185</f>
        <v>28.880556346235</v>
      </c>
      <c r="K26">
        <f>'Girls WHO kg'!J26*2.20462262185</f>
        <v>31.305641230269998</v>
      </c>
      <c r="L26">
        <f>'Girls WHO kg'!K26*2.20462262185</f>
        <v>32.187490279009999</v>
      </c>
      <c r="M26">
        <f>'Girls WHO kg'!L26*2.20462262185</f>
        <v>34.171650638674997</v>
      </c>
    </row>
    <row r="27" spans="1:13" x14ac:dyDescent="0.2">
      <c r="A27">
        <v>25</v>
      </c>
      <c r="B27">
        <f t="shared" si="0"/>
        <v>760.41666666666674</v>
      </c>
      <c r="C27">
        <f>'Girls WHO kg'!B27*2.20462262185</f>
        <v>19.621141334465001</v>
      </c>
      <c r="D27">
        <f>'Girls WHO kg'!C27*2.20462262185</f>
        <v>20.502990383205002</v>
      </c>
      <c r="E27">
        <f>'Girls WHO kg'!D27*2.20462262185</f>
        <v>21.164377169759998</v>
      </c>
      <c r="F27">
        <f>'Girls WHO kg'!E27*2.20462262185</f>
        <v>22.707613005055002</v>
      </c>
      <c r="G27">
        <f>'Girls WHO kg'!F27*2.20462262185</f>
        <v>23.809924315980002</v>
      </c>
      <c r="H27">
        <f>'Girls WHO kg'!G27*2.20462262185</f>
        <v>25.794084675644999</v>
      </c>
      <c r="I27">
        <f>'Girls WHO kg'!H27*2.20462262185</f>
        <v>27.998707297494999</v>
      </c>
      <c r="J27">
        <f>'Girls WHO kg'!I27*2.20462262185</f>
        <v>29.321480870605001</v>
      </c>
      <c r="K27">
        <f>'Girls WHO kg'!J27*2.20462262185</f>
        <v>31.746565754640002</v>
      </c>
      <c r="L27">
        <f>'Girls WHO kg'!K27*2.20462262185</f>
        <v>32.848877065564999</v>
      </c>
      <c r="M27">
        <f>'Girls WHO kg'!L27*2.20462262185</f>
        <v>34.833037425230003</v>
      </c>
    </row>
    <row r="28" spans="1:13" x14ac:dyDescent="0.2">
      <c r="A28">
        <v>26</v>
      </c>
      <c r="B28">
        <f t="shared" si="0"/>
        <v>790.83333333333337</v>
      </c>
      <c r="C28">
        <f>'Girls WHO kg'!B28*2.20462262185</f>
        <v>19.84160359665</v>
      </c>
      <c r="D28">
        <f>'Girls WHO kg'!C28*2.20462262185</f>
        <v>20.943914907575</v>
      </c>
      <c r="E28">
        <f>'Girls WHO kg'!D28*2.20462262185</f>
        <v>21.605301694130002</v>
      </c>
      <c r="F28">
        <f>'Girls WHO kg'!E28*2.20462262185</f>
        <v>23.148537529424999</v>
      </c>
      <c r="G28">
        <f>'Girls WHO kg'!F28*2.20462262185</f>
        <v>24.030386578165</v>
      </c>
      <c r="H28">
        <f>'Girls WHO kg'!G28*2.20462262185</f>
        <v>26.235009200015</v>
      </c>
      <c r="I28">
        <f>'Girls WHO kg'!H28*2.20462262185</f>
        <v>28.439631821864999</v>
      </c>
      <c r="J28">
        <f>'Girls WHO kg'!I28*2.20462262185</f>
        <v>29.98286765716</v>
      </c>
      <c r="K28">
        <f>'Girls WHO kg'!J28*2.20462262185</f>
        <v>32.407952541195002</v>
      </c>
      <c r="L28">
        <f>'Girls WHO kg'!K28*2.20462262185</f>
        <v>33.510263852119998</v>
      </c>
      <c r="M28">
        <f>'Girls WHO kg'!L28*2.20462262185</f>
        <v>35.494424211785002</v>
      </c>
    </row>
    <row r="29" spans="1:13" x14ac:dyDescent="0.2">
      <c r="A29">
        <v>27</v>
      </c>
      <c r="B29">
        <f t="shared" si="0"/>
        <v>821.25</v>
      </c>
      <c r="C29">
        <f>'Girls WHO kg'!B29*2.20462262185</f>
        <v>20.28252812102</v>
      </c>
      <c r="D29">
        <f>'Girls WHO kg'!C29*2.20462262185</f>
        <v>21.164377169759998</v>
      </c>
      <c r="E29">
        <f>'Girls WHO kg'!D29*2.20462262185</f>
        <v>21.825763956315001</v>
      </c>
      <c r="F29">
        <f>'Girls WHO kg'!E29*2.20462262185</f>
        <v>23.589462053795</v>
      </c>
      <c r="G29">
        <f>'Girls WHO kg'!F29*2.20462262185</f>
        <v>24.471311102535001</v>
      </c>
      <c r="H29">
        <f>'Girls WHO kg'!G29*2.20462262185</f>
        <v>26.675933724385001</v>
      </c>
      <c r="I29">
        <f>'Girls WHO kg'!H29*2.20462262185</f>
        <v>29.101018608419999</v>
      </c>
      <c r="J29">
        <f>'Girls WHO kg'!I29*2.20462262185</f>
        <v>30.423792181530001</v>
      </c>
      <c r="K29">
        <f>'Girls WHO kg'!J29*2.20462262185</f>
        <v>33.069339327750001</v>
      </c>
      <c r="L29">
        <f>'Girls WHO kg'!K29*2.20462262185</f>
        <v>33.951188376490002</v>
      </c>
      <c r="M29">
        <f>'Girls WHO kg'!L29*2.20462262185</f>
        <v>36.155810998339994</v>
      </c>
    </row>
    <row r="30" spans="1:13" x14ac:dyDescent="0.2">
      <c r="A30">
        <v>28</v>
      </c>
      <c r="B30">
        <f t="shared" si="0"/>
        <v>851.66666666666674</v>
      </c>
      <c r="C30">
        <f>'Girls WHO kg'!B30*2.20462262185</f>
        <v>20.502990383205002</v>
      </c>
      <c r="D30">
        <f>'Girls WHO kg'!C30*2.20462262185</f>
        <v>21.605301694130002</v>
      </c>
      <c r="E30">
        <f>'Girls WHO kg'!D30*2.20462262185</f>
        <v>22.266688480684998</v>
      </c>
      <c r="F30">
        <f>'Girls WHO kg'!E30*2.20462262185</f>
        <v>23.809924315980002</v>
      </c>
      <c r="G30">
        <f>'Girls WHO kg'!F30*2.20462262185</f>
        <v>24.912235626905002</v>
      </c>
      <c r="H30">
        <f>'Girls WHO kg'!G30*2.20462262185</f>
        <v>27.116858248755001</v>
      </c>
      <c r="I30">
        <f>'Girls WHO kg'!H30*2.20462262185</f>
        <v>29.541943132789999</v>
      </c>
      <c r="J30">
        <f>'Girls WHO kg'!I30*2.20462262185</f>
        <v>30.864716705900001</v>
      </c>
      <c r="K30">
        <f>'Girls WHO kg'!J30*2.20462262185</f>
        <v>33.510263852119998</v>
      </c>
      <c r="L30">
        <f>'Girls WHO kg'!K30*2.20462262185</f>
        <v>34.612575163045001</v>
      </c>
      <c r="M30">
        <f>'Girls WHO kg'!L30*2.20462262185</f>
        <v>36.817197784895001</v>
      </c>
    </row>
    <row r="31" spans="1:13" x14ac:dyDescent="0.2">
      <c r="A31">
        <v>29</v>
      </c>
      <c r="B31">
        <f t="shared" si="0"/>
        <v>882.08333333333337</v>
      </c>
      <c r="C31">
        <f>'Girls WHO kg'!B31*2.20462262185</f>
        <v>20.943914907575</v>
      </c>
      <c r="D31">
        <f>'Girls WHO kg'!C31*2.20462262185</f>
        <v>22.046226218499999</v>
      </c>
      <c r="E31">
        <f>'Girls WHO kg'!D31*2.20462262185</f>
        <v>22.48715074287</v>
      </c>
      <c r="F31">
        <f>'Girls WHO kg'!E31*2.20462262185</f>
        <v>24.250848840349999</v>
      </c>
      <c r="G31">
        <f>'Girls WHO kg'!F31*2.20462262185</f>
        <v>25.353160151274999</v>
      </c>
      <c r="H31">
        <f>'Girls WHO kg'!G31*2.20462262185</f>
        <v>27.557782773125002</v>
      </c>
      <c r="I31">
        <f>'Girls WHO kg'!H31*2.20462262185</f>
        <v>29.98286765716</v>
      </c>
      <c r="J31">
        <f>'Girls WHO kg'!I31*2.20462262185</f>
        <v>31.526103492455</v>
      </c>
      <c r="K31">
        <f>'Girls WHO kg'!J31*2.20462262185</f>
        <v>34.171650638674997</v>
      </c>
      <c r="L31">
        <f>'Girls WHO kg'!K31*2.20462262185</f>
        <v>35.2739619496</v>
      </c>
      <c r="M31">
        <f>'Girls WHO kg'!L31*2.20462262185</f>
        <v>37.47858457145</v>
      </c>
    </row>
    <row r="32" spans="1:13" x14ac:dyDescent="0.2">
      <c r="A32">
        <v>30</v>
      </c>
      <c r="B32">
        <f t="shared" si="0"/>
        <v>912.5</v>
      </c>
      <c r="C32">
        <f>'Girls WHO kg'!B32*2.20462262185</f>
        <v>21.164377169759998</v>
      </c>
      <c r="D32">
        <f>'Girls WHO kg'!C32*2.20462262185</f>
        <v>22.266688480684998</v>
      </c>
      <c r="E32">
        <f>'Girls WHO kg'!D32*2.20462262185</f>
        <v>22.928075267240001</v>
      </c>
      <c r="F32">
        <f>'Girls WHO kg'!E32*2.20462262185</f>
        <v>24.69177336472</v>
      </c>
      <c r="G32">
        <f>'Girls WHO kg'!F32*2.20462262185</f>
        <v>25.794084675644999</v>
      </c>
      <c r="H32">
        <f>'Girls WHO kg'!G32*2.20462262185</f>
        <v>27.998707297494999</v>
      </c>
      <c r="I32">
        <f>'Girls WHO kg'!H32*2.20462262185</f>
        <v>30.423792181530001</v>
      </c>
      <c r="J32">
        <f>'Girls WHO kg'!I32*2.20462262185</f>
        <v>31.967028016825001</v>
      </c>
      <c r="K32">
        <f>'Girls WHO kg'!J32*2.20462262185</f>
        <v>34.612575163045001</v>
      </c>
      <c r="L32">
        <f>'Girls WHO kg'!K32*2.20462262185</f>
        <v>35.714886473969997</v>
      </c>
      <c r="M32">
        <f>'Girls WHO kg'!L32*2.20462262185</f>
        <v>38.139971358004999</v>
      </c>
    </row>
    <row r="33" spans="1:13" x14ac:dyDescent="0.2">
      <c r="A33">
        <v>31</v>
      </c>
      <c r="B33">
        <f t="shared" si="0"/>
        <v>942.91666666666674</v>
      </c>
      <c r="C33">
        <f>'Girls WHO kg'!B33*2.20462262185</f>
        <v>21.384839431945</v>
      </c>
      <c r="D33">
        <f>'Girls WHO kg'!C33*2.20462262185</f>
        <v>22.707613005055002</v>
      </c>
      <c r="E33">
        <f>'Girls WHO kg'!D33*2.20462262185</f>
        <v>23.148537529424999</v>
      </c>
      <c r="F33">
        <f>'Girls WHO kg'!E33*2.20462262185</f>
        <v>24.912235626905002</v>
      </c>
      <c r="G33">
        <f>'Girls WHO kg'!F33*2.20462262185</f>
        <v>26.235009200015</v>
      </c>
      <c r="H33">
        <f>'Girls WHO kg'!G33*2.20462262185</f>
        <v>28.439631821864999</v>
      </c>
      <c r="I33">
        <f>'Girls WHO kg'!H33*2.20462262185</f>
        <v>31.085178968085</v>
      </c>
      <c r="J33">
        <f>'Girls WHO kg'!I33*2.20462262185</f>
        <v>32.407952541195002</v>
      </c>
      <c r="K33">
        <f>'Girls WHO kg'!J33*2.20462262185</f>
        <v>35.2739619496</v>
      </c>
      <c r="L33">
        <f>'Girls WHO kg'!K33*2.20462262185</f>
        <v>36.376273260525004</v>
      </c>
      <c r="M33">
        <f>'Girls WHO kg'!L33*2.20462262185</f>
        <v>38.801358144560005</v>
      </c>
    </row>
    <row r="34" spans="1:13" x14ac:dyDescent="0.2">
      <c r="A34">
        <v>32</v>
      </c>
      <c r="B34">
        <f t="shared" si="0"/>
        <v>973.33333333333337</v>
      </c>
      <c r="C34">
        <f>'Girls WHO kg'!B34*2.20462262185</f>
        <v>21.825763956315001</v>
      </c>
      <c r="D34">
        <f>'Girls WHO kg'!C34*2.20462262185</f>
        <v>22.928075267240001</v>
      </c>
      <c r="E34">
        <f>'Girls WHO kg'!D34*2.20462262185</f>
        <v>23.589462053795</v>
      </c>
      <c r="F34">
        <f>'Girls WHO kg'!E34*2.20462262185</f>
        <v>25.353160151274999</v>
      </c>
      <c r="G34">
        <f>'Girls WHO kg'!F34*2.20462262185</f>
        <v>26.455471462200002</v>
      </c>
      <c r="H34">
        <f>'Girls WHO kg'!G34*2.20462262185</f>
        <v>28.880556346235</v>
      </c>
      <c r="I34">
        <f>'Girls WHO kg'!H34*2.20462262185</f>
        <v>31.526103492455</v>
      </c>
      <c r="J34">
        <f>'Girls WHO kg'!I34*2.20462262185</f>
        <v>33.069339327750001</v>
      </c>
      <c r="K34">
        <f>'Girls WHO kg'!J34*2.20462262185</f>
        <v>35.714886473969997</v>
      </c>
      <c r="L34">
        <f>'Girls WHO kg'!K34*2.20462262185</f>
        <v>37.037660047080003</v>
      </c>
      <c r="M34">
        <f>'Girls WHO kg'!L34*2.20462262185</f>
        <v>39.242282668930002</v>
      </c>
    </row>
    <row r="35" spans="1:13" x14ac:dyDescent="0.2">
      <c r="A35">
        <v>33</v>
      </c>
      <c r="B35">
        <f t="shared" si="0"/>
        <v>1003.75</v>
      </c>
      <c r="C35">
        <f>'Girls WHO kg'!B35*2.20462262185</f>
        <v>22.046226218499999</v>
      </c>
      <c r="D35">
        <f>'Girls WHO kg'!C35*2.20462262185</f>
        <v>23.148537529424999</v>
      </c>
      <c r="E35">
        <f>'Girls WHO kg'!D35*2.20462262185</f>
        <v>23.809924315980002</v>
      </c>
      <c r="F35">
        <f>'Girls WHO kg'!E35*2.20462262185</f>
        <v>25.794084675644999</v>
      </c>
      <c r="G35">
        <f>'Girls WHO kg'!F35*2.20462262185</f>
        <v>26.896395986569999</v>
      </c>
      <c r="H35">
        <f>'Girls WHO kg'!G35*2.20462262185</f>
        <v>29.321480870605001</v>
      </c>
      <c r="I35">
        <f>'Girls WHO kg'!H35*2.20462262185</f>
        <v>31.967028016825001</v>
      </c>
      <c r="J35">
        <f>'Girls WHO kg'!I35*2.20462262185</f>
        <v>33.510263852119998</v>
      </c>
      <c r="K35">
        <f>'Girls WHO kg'!J35*2.20462262185</f>
        <v>36.376273260525004</v>
      </c>
      <c r="L35">
        <f>'Girls WHO kg'!K35*2.20462262185</f>
        <v>37.47858457145</v>
      </c>
      <c r="M35">
        <f>'Girls WHO kg'!L35*2.20462262185</f>
        <v>39.903669455485002</v>
      </c>
    </row>
    <row r="36" spans="1:13" x14ac:dyDescent="0.2">
      <c r="A36">
        <v>34</v>
      </c>
      <c r="B36">
        <f t="shared" si="0"/>
        <v>1034.1666666666667</v>
      </c>
      <c r="C36">
        <f>'Girls WHO kg'!B36*2.20462262185</f>
        <v>22.266688480684998</v>
      </c>
      <c r="D36">
        <f>'Girls WHO kg'!C36*2.20462262185</f>
        <v>23.589462053795</v>
      </c>
      <c r="E36">
        <f>'Girls WHO kg'!D36*2.20462262185</f>
        <v>24.250848840349999</v>
      </c>
      <c r="F36">
        <f>'Girls WHO kg'!E36*2.20462262185</f>
        <v>26.014546937830001</v>
      </c>
      <c r="G36">
        <f>'Girls WHO kg'!F36*2.20462262185</f>
        <v>27.33732051094</v>
      </c>
      <c r="H36">
        <f>'Girls WHO kg'!G36*2.20462262185</f>
        <v>29.762405394975001</v>
      </c>
      <c r="I36">
        <f>'Girls WHO kg'!H36*2.20462262185</f>
        <v>32.407952541195002</v>
      </c>
      <c r="J36">
        <f>'Girls WHO kg'!I36*2.20462262185</f>
        <v>33.951188376490002</v>
      </c>
      <c r="K36">
        <f>'Girls WHO kg'!J36*2.20462262185</f>
        <v>37.037660047080003</v>
      </c>
      <c r="L36">
        <f>'Girls WHO kg'!K36*2.20462262185</f>
        <v>38.139971358004999</v>
      </c>
      <c r="M36">
        <f>'Girls WHO kg'!L36*2.20462262185</f>
        <v>40.565056242040001</v>
      </c>
    </row>
    <row r="37" spans="1:13" x14ac:dyDescent="0.2">
      <c r="A37">
        <v>35</v>
      </c>
      <c r="B37">
        <f t="shared" si="0"/>
        <v>1064.5833333333335</v>
      </c>
      <c r="C37">
        <f>'Girls WHO kg'!B37*2.20462262185</f>
        <v>22.707613005055002</v>
      </c>
      <c r="D37">
        <f>'Girls WHO kg'!C37*2.20462262185</f>
        <v>23.809924315980002</v>
      </c>
      <c r="E37">
        <f>'Girls WHO kg'!D37*2.20462262185</f>
        <v>24.471311102535001</v>
      </c>
      <c r="F37">
        <f>'Girls WHO kg'!E37*2.20462262185</f>
        <v>26.455471462200002</v>
      </c>
      <c r="G37">
        <f>'Girls WHO kg'!F37*2.20462262185</f>
        <v>27.557782773125002</v>
      </c>
      <c r="H37">
        <f>'Girls WHO kg'!G37*2.20462262185</f>
        <v>30.203329919344998</v>
      </c>
      <c r="I37">
        <f>'Girls WHO kg'!H37*2.20462262185</f>
        <v>32.848877065564999</v>
      </c>
      <c r="J37">
        <f>'Girls WHO kg'!I37*2.20462262185</f>
        <v>34.612575163045001</v>
      </c>
      <c r="K37">
        <f>'Girls WHO kg'!J37*2.20462262185</f>
        <v>37.47858457145</v>
      </c>
      <c r="L37">
        <f>'Girls WHO kg'!K37*2.20462262185</f>
        <v>38.801358144560005</v>
      </c>
      <c r="M37">
        <f>'Girls WHO kg'!L37*2.20462262185</f>
        <v>41.226443028595</v>
      </c>
    </row>
    <row r="38" spans="1:13" x14ac:dyDescent="0.2">
      <c r="A38">
        <v>36</v>
      </c>
      <c r="B38">
        <f t="shared" si="0"/>
        <v>1095</v>
      </c>
      <c r="C38">
        <f>'Girls WHO kg'!B38*2.20462262185</f>
        <v>22.928075267240001</v>
      </c>
      <c r="D38">
        <f>'Girls WHO kg'!C38*2.20462262185</f>
        <v>24.250848840349999</v>
      </c>
      <c r="E38">
        <f>'Girls WHO kg'!D38*2.20462262185</f>
        <v>24.912235626905002</v>
      </c>
      <c r="F38">
        <f>'Girls WHO kg'!E38*2.20462262185</f>
        <v>26.675933724385001</v>
      </c>
      <c r="G38">
        <f>'Girls WHO kg'!F38*2.20462262185</f>
        <v>27.998707297494999</v>
      </c>
      <c r="H38">
        <f>'Girls WHO kg'!G38*2.20462262185</f>
        <v>30.644254443715003</v>
      </c>
      <c r="I38">
        <f>'Girls WHO kg'!H38*2.20462262185</f>
        <v>33.289801589935003</v>
      </c>
      <c r="J38">
        <f>'Girls WHO kg'!I38*2.20462262185</f>
        <v>35.053499687414998</v>
      </c>
      <c r="K38">
        <f>'Girls WHO kg'!J38*2.20462262185</f>
        <v>38.139971358004999</v>
      </c>
      <c r="L38">
        <f>'Girls WHO kg'!K38*2.20462262185</f>
        <v>39.242282668930002</v>
      </c>
      <c r="M38">
        <f>'Girls WHO kg'!L38*2.20462262185</f>
        <v>41.887829815149999</v>
      </c>
    </row>
    <row r="39" spans="1:13" x14ac:dyDescent="0.2">
      <c r="A39">
        <v>37</v>
      </c>
      <c r="B39">
        <f t="shared" si="0"/>
        <v>1125.4166666666667</v>
      </c>
      <c r="C39">
        <f>'Girls WHO kg'!B39*2.20462262185</f>
        <v>23.148537529424999</v>
      </c>
      <c r="D39">
        <f>'Girls WHO kg'!C39*2.20462262185</f>
        <v>24.471311102535001</v>
      </c>
      <c r="E39">
        <f>'Girls WHO kg'!D39*2.20462262185</f>
        <v>25.13269788909</v>
      </c>
      <c r="F39">
        <f>'Girls WHO kg'!E39*2.20462262185</f>
        <v>27.116858248755001</v>
      </c>
      <c r="G39">
        <f>'Girls WHO kg'!F39*2.20462262185</f>
        <v>28.439631821864999</v>
      </c>
      <c r="H39">
        <f>'Girls WHO kg'!G39*2.20462262185</f>
        <v>30.864716705900001</v>
      </c>
      <c r="I39">
        <f>'Girls WHO kg'!H39*2.20462262185</f>
        <v>33.730726114305</v>
      </c>
      <c r="J39">
        <f>'Girls WHO kg'!I39*2.20462262185</f>
        <v>35.494424211785002</v>
      </c>
      <c r="K39">
        <f>'Girls WHO kg'!J39*2.20462262185</f>
        <v>38.580895882375003</v>
      </c>
      <c r="L39">
        <f>'Girls WHO kg'!K39*2.20462262185</f>
        <v>39.903669455485002</v>
      </c>
      <c r="M39">
        <f>'Girls WHO kg'!L39*2.20462262185</f>
        <v>42.549216601705005</v>
      </c>
    </row>
    <row r="40" spans="1:13" x14ac:dyDescent="0.2">
      <c r="A40">
        <v>38</v>
      </c>
      <c r="B40">
        <f t="shared" si="0"/>
        <v>1155.8333333333335</v>
      </c>
      <c r="C40">
        <f>'Girls WHO kg'!B40*2.20462262185</f>
        <v>23.368999791610001</v>
      </c>
      <c r="D40">
        <f>'Girls WHO kg'!C40*2.20462262185</f>
        <v>24.69177336472</v>
      </c>
      <c r="E40">
        <f>'Girls WHO kg'!D40*2.20462262185</f>
        <v>25.573622413460001</v>
      </c>
      <c r="F40">
        <f>'Girls WHO kg'!E40*2.20462262185</f>
        <v>27.557782773125002</v>
      </c>
      <c r="G40">
        <f>'Girls WHO kg'!F40*2.20462262185</f>
        <v>28.660094084050002</v>
      </c>
      <c r="H40">
        <f>'Girls WHO kg'!G40*2.20462262185</f>
        <v>31.305641230269998</v>
      </c>
      <c r="I40">
        <f>'Girls WHO kg'!H40*2.20462262185</f>
        <v>34.392112900859999</v>
      </c>
      <c r="J40">
        <f>'Girls WHO kg'!I40*2.20462262185</f>
        <v>35.935348736154999</v>
      </c>
      <c r="K40">
        <f>'Girls WHO kg'!J40*2.20462262185</f>
        <v>39.242282668930002</v>
      </c>
      <c r="L40">
        <f>'Girls WHO kg'!K40*2.20462262185</f>
        <v>40.565056242040001</v>
      </c>
      <c r="M40">
        <f>'Girls WHO kg'!L40*2.20462262185</f>
        <v>43.210603388260004</v>
      </c>
    </row>
    <row r="41" spans="1:13" x14ac:dyDescent="0.2">
      <c r="A41">
        <v>39</v>
      </c>
      <c r="B41">
        <f t="shared" si="0"/>
        <v>1186.25</v>
      </c>
      <c r="C41">
        <f>'Girls WHO kg'!B41*2.20462262185</f>
        <v>23.809924315980002</v>
      </c>
      <c r="D41">
        <f>'Girls WHO kg'!C41*2.20462262185</f>
        <v>25.13269788909</v>
      </c>
      <c r="E41">
        <f>'Girls WHO kg'!D41*2.20462262185</f>
        <v>25.794084675644999</v>
      </c>
      <c r="F41">
        <f>'Girls WHO kg'!E41*2.20462262185</f>
        <v>27.77824503531</v>
      </c>
      <c r="G41">
        <f>'Girls WHO kg'!F41*2.20462262185</f>
        <v>29.101018608419999</v>
      </c>
      <c r="H41">
        <f>'Girls WHO kg'!G41*2.20462262185</f>
        <v>31.746565754640002</v>
      </c>
      <c r="I41">
        <f>'Girls WHO kg'!H41*2.20462262185</f>
        <v>34.833037425230003</v>
      </c>
      <c r="J41">
        <f>'Girls WHO kg'!I41*2.20462262185</f>
        <v>36.596735522710006</v>
      </c>
      <c r="K41">
        <f>'Girls WHO kg'!J41*2.20462262185</f>
        <v>39.683207193299999</v>
      </c>
      <c r="L41">
        <f>'Girls WHO kg'!K41*2.20462262185</f>
        <v>41.005980766410005</v>
      </c>
      <c r="M41">
        <f>'Girls WHO kg'!L41*2.20462262185</f>
        <v>43.871990174814997</v>
      </c>
    </row>
    <row r="42" spans="1:13" x14ac:dyDescent="0.2">
      <c r="A42">
        <v>40</v>
      </c>
      <c r="B42">
        <f t="shared" si="0"/>
        <v>1216.6666666666667</v>
      </c>
      <c r="C42">
        <f>'Girls WHO kg'!B42*2.20462262185</f>
        <v>24.030386578165</v>
      </c>
      <c r="D42">
        <f>'Girls WHO kg'!C42*2.20462262185</f>
        <v>25.353160151274999</v>
      </c>
      <c r="E42">
        <f>'Girls WHO kg'!D42*2.20462262185</f>
        <v>26.014546937830001</v>
      </c>
      <c r="F42">
        <f>'Girls WHO kg'!E42*2.20462262185</f>
        <v>28.219169559680001</v>
      </c>
      <c r="G42">
        <f>'Girls WHO kg'!F42*2.20462262185</f>
        <v>29.541943132789999</v>
      </c>
      <c r="H42">
        <f>'Girls WHO kg'!G42*2.20462262185</f>
        <v>32.187490279009999</v>
      </c>
      <c r="I42">
        <f>'Girls WHO kg'!H42*2.20462262185</f>
        <v>35.2739619496</v>
      </c>
      <c r="J42">
        <f>'Girls WHO kg'!I42*2.20462262185</f>
        <v>37.037660047080003</v>
      </c>
      <c r="K42">
        <f>'Girls WHO kg'!J42*2.20462262185</f>
        <v>40.344593979854999</v>
      </c>
      <c r="L42">
        <f>'Girls WHO kg'!K42*2.20462262185</f>
        <v>41.667367552964997</v>
      </c>
      <c r="M42">
        <f>'Girls WHO kg'!L42*2.20462262185</f>
        <v>44.533376961369996</v>
      </c>
    </row>
    <row r="43" spans="1:13" x14ac:dyDescent="0.2">
      <c r="A43">
        <v>41</v>
      </c>
      <c r="B43">
        <f t="shared" si="0"/>
        <v>1247.0833333333335</v>
      </c>
      <c r="C43">
        <f>'Girls WHO kg'!B43*2.20462262185</f>
        <v>24.250848840349999</v>
      </c>
      <c r="D43">
        <f>'Girls WHO kg'!C43*2.20462262185</f>
        <v>25.573622413460001</v>
      </c>
      <c r="E43">
        <f>'Girls WHO kg'!D43*2.20462262185</f>
        <v>26.455471462200002</v>
      </c>
      <c r="F43">
        <f>'Girls WHO kg'!E43*2.20462262185</f>
        <v>28.439631821864999</v>
      </c>
      <c r="G43">
        <f>'Girls WHO kg'!F43*2.20462262185</f>
        <v>29.762405394975001</v>
      </c>
      <c r="H43">
        <f>'Girls WHO kg'!G43*2.20462262185</f>
        <v>32.628414803380004</v>
      </c>
      <c r="I43">
        <f>'Girls WHO kg'!H43*2.20462262185</f>
        <v>35.714886473969997</v>
      </c>
      <c r="J43">
        <f>'Girls WHO kg'!I43*2.20462262185</f>
        <v>37.47858457145</v>
      </c>
      <c r="K43">
        <f>'Girls WHO kg'!J43*2.20462262185</f>
        <v>41.005980766410005</v>
      </c>
      <c r="L43">
        <f>'Girls WHO kg'!K43*2.20462262185</f>
        <v>42.328754339519996</v>
      </c>
      <c r="M43">
        <f>'Girls WHO kg'!L43*2.20462262185</f>
        <v>45.194763747925002</v>
      </c>
    </row>
    <row r="44" spans="1:13" x14ac:dyDescent="0.2">
      <c r="A44">
        <v>42</v>
      </c>
      <c r="B44">
        <f t="shared" si="0"/>
        <v>1277.5</v>
      </c>
      <c r="C44">
        <f>'Girls WHO kg'!B44*2.20462262185</f>
        <v>24.471311102535001</v>
      </c>
      <c r="D44">
        <f>'Girls WHO kg'!C44*2.20462262185</f>
        <v>26.014546937830001</v>
      </c>
      <c r="E44">
        <f>'Girls WHO kg'!D44*2.20462262185</f>
        <v>26.675933724385001</v>
      </c>
      <c r="F44">
        <f>'Girls WHO kg'!E44*2.20462262185</f>
        <v>28.880556346235</v>
      </c>
      <c r="G44">
        <f>'Girls WHO kg'!F44*2.20462262185</f>
        <v>30.203329919344998</v>
      </c>
      <c r="H44">
        <f>'Girls WHO kg'!G44*2.20462262185</f>
        <v>33.069339327750001</v>
      </c>
      <c r="I44">
        <f>'Girls WHO kg'!H44*2.20462262185</f>
        <v>36.155810998339994</v>
      </c>
      <c r="J44">
        <f>'Girls WHO kg'!I44*2.20462262185</f>
        <v>38.139971358004999</v>
      </c>
      <c r="K44">
        <f>'Girls WHO kg'!J44*2.20462262185</f>
        <v>41.446905290780002</v>
      </c>
      <c r="L44">
        <f>'Girls WHO kg'!K44*2.20462262185</f>
        <v>42.990141126075002</v>
      </c>
      <c r="M44">
        <f>'Girls WHO kg'!L44*2.20462262185</f>
        <v>45.856150534480001</v>
      </c>
    </row>
    <row r="45" spans="1:13" x14ac:dyDescent="0.2">
      <c r="A45">
        <v>43</v>
      </c>
      <c r="B45">
        <f t="shared" si="0"/>
        <v>1307.9166666666667</v>
      </c>
      <c r="C45">
        <f>'Girls WHO kg'!B45*2.20462262185</f>
        <v>24.912235626905002</v>
      </c>
      <c r="D45">
        <f>'Girls WHO kg'!C45*2.20462262185</f>
        <v>26.235009200015</v>
      </c>
      <c r="E45">
        <f>'Girls WHO kg'!D45*2.20462262185</f>
        <v>26.896395986569999</v>
      </c>
      <c r="F45">
        <f>'Girls WHO kg'!E45*2.20462262185</f>
        <v>29.101018608419999</v>
      </c>
      <c r="G45">
        <f>'Girls WHO kg'!F45*2.20462262185</f>
        <v>30.644254443715003</v>
      </c>
      <c r="H45">
        <f>'Girls WHO kg'!G45*2.20462262185</f>
        <v>33.510263852119998</v>
      </c>
      <c r="I45">
        <f>'Girls WHO kg'!H45*2.20462262185</f>
        <v>36.596735522710006</v>
      </c>
      <c r="J45">
        <f>'Girls WHO kg'!I45*2.20462262185</f>
        <v>38.580895882375003</v>
      </c>
      <c r="K45">
        <f>'Girls WHO kg'!J45*2.20462262185</f>
        <v>42.108292077335001</v>
      </c>
      <c r="L45">
        <f>'Girls WHO kg'!K45*2.20462262185</f>
        <v>43.431065650444999</v>
      </c>
      <c r="M45">
        <f>'Girls WHO kg'!L45*2.20462262185</f>
        <v>46.517537321035</v>
      </c>
    </row>
    <row r="46" spans="1:13" x14ac:dyDescent="0.2">
      <c r="A46">
        <v>44</v>
      </c>
      <c r="B46">
        <f t="shared" si="0"/>
        <v>1338.3333333333335</v>
      </c>
      <c r="C46">
        <f>'Girls WHO kg'!B46*2.20462262185</f>
        <v>25.13269788909</v>
      </c>
      <c r="D46">
        <f>'Girls WHO kg'!C46*2.20462262185</f>
        <v>26.455471462200002</v>
      </c>
      <c r="E46">
        <f>'Girls WHO kg'!D46*2.20462262185</f>
        <v>27.33732051094</v>
      </c>
      <c r="F46">
        <f>'Girls WHO kg'!E46*2.20462262185</f>
        <v>29.541943132789999</v>
      </c>
      <c r="G46">
        <f>'Girls WHO kg'!F46*2.20462262185</f>
        <v>30.864716705900001</v>
      </c>
      <c r="H46">
        <f>'Girls WHO kg'!G46*2.20462262185</f>
        <v>33.730726114305</v>
      </c>
      <c r="I46">
        <f>'Girls WHO kg'!H46*2.20462262185</f>
        <v>37.037660047080003</v>
      </c>
      <c r="J46">
        <f>'Girls WHO kg'!I46*2.20462262185</f>
        <v>39.021820406745</v>
      </c>
      <c r="K46">
        <f>'Girls WHO kg'!J46*2.20462262185</f>
        <v>42.549216601705005</v>
      </c>
      <c r="L46">
        <f>'Girls WHO kg'!K46*2.20462262185</f>
        <v>44.092452436999999</v>
      </c>
      <c r="M46">
        <f>'Girls WHO kg'!L46*2.20462262185</f>
        <v>47.178924107589999</v>
      </c>
    </row>
    <row r="47" spans="1:13" x14ac:dyDescent="0.2">
      <c r="A47">
        <v>45</v>
      </c>
      <c r="B47">
        <f t="shared" si="0"/>
        <v>1368.75</v>
      </c>
      <c r="C47">
        <f>'Girls WHO kg'!B47*2.20462262185</f>
        <v>25.353160151274999</v>
      </c>
      <c r="D47">
        <f>'Girls WHO kg'!C47*2.20462262185</f>
        <v>26.675933724385001</v>
      </c>
      <c r="E47">
        <f>'Girls WHO kg'!D47*2.20462262185</f>
        <v>27.557782773125002</v>
      </c>
      <c r="F47">
        <f>'Girls WHO kg'!E47*2.20462262185</f>
        <v>29.762405394975001</v>
      </c>
      <c r="G47">
        <f>'Girls WHO kg'!F47*2.20462262185</f>
        <v>31.305641230269998</v>
      </c>
      <c r="H47">
        <f>'Girls WHO kg'!G47*2.20462262185</f>
        <v>34.171650638674997</v>
      </c>
      <c r="I47">
        <f>'Girls WHO kg'!H47*2.20462262185</f>
        <v>37.47858457145</v>
      </c>
      <c r="J47">
        <f>'Girls WHO kg'!I47*2.20462262185</f>
        <v>39.462744931114997</v>
      </c>
      <c r="K47">
        <f>'Girls WHO kg'!J47*2.20462262185</f>
        <v>43.210603388260004</v>
      </c>
      <c r="L47">
        <f>'Girls WHO kg'!K47*2.20462262185</f>
        <v>44.753839223555005</v>
      </c>
      <c r="M47">
        <f>'Girls WHO kg'!L47*2.20462262185</f>
        <v>47.840310894144999</v>
      </c>
    </row>
    <row r="48" spans="1:13" x14ac:dyDescent="0.2">
      <c r="A48">
        <v>46</v>
      </c>
      <c r="B48">
        <f t="shared" si="0"/>
        <v>1399.1666666666667</v>
      </c>
      <c r="C48">
        <f>'Girls WHO kg'!B48*2.20462262185</f>
        <v>25.573622413460001</v>
      </c>
      <c r="D48">
        <f>'Girls WHO kg'!C48*2.20462262185</f>
        <v>27.116858248755001</v>
      </c>
      <c r="E48">
        <f>'Girls WHO kg'!D48*2.20462262185</f>
        <v>27.77824503531</v>
      </c>
      <c r="F48">
        <f>'Girls WHO kg'!E48*2.20462262185</f>
        <v>30.203329919344998</v>
      </c>
      <c r="G48">
        <f>'Girls WHO kg'!F48*2.20462262185</f>
        <v>31.526103492455</v>
      </c>
      <c r="H48">
        <f>'Girls WHO kg'!G48*2.20462262185</f>
        <v>34.612575163045001</v>
      </c>
      <c r="I48">
        <f>'Girls WHO kg'!H48*2.20462262185</f>
        <v>38.139971358004999</v>
      </c>
      <c r="J48">
        <f>'Girls WHO kg'!I48*2.20462262185</f>
        <v>40.124131717669997</v>
      </c>
      <c r="K48">
        <f>'Girls WHO kg'!J48*2.20462262185</f>
        <v>43.871990174814997</v>
      </c>
      <c r="L48">
        <f>'Girls WHO kg'!K48*2.20462262185</f>
        <v>45.415226010110004</v>
      </c>
      <c r="M48">
        <f>'Girls WHO kg'!L48*2.20462262185</f>
        <v>48.501697680699998</v>
      </c>
    </row>
    <row r="49" spans="1:13" x14ac:dyDescent="0.2">
      <c r="A49">
        <v>47</v>
      </c>
      <c r="B49">
        <f t="shared" si="0"/>
        <v>1429.5833333333335</v>
      </c>
      <c r="C49">
        <f>'Girls WHO kg'!B49*2.20462262185</f>
        <v>25.794084675644999</v>
      </c>
      <c r="D49">
        <f>'Girls WHO kg'!C49*2.20462262185</f>
        <v>27.33732051094</v>
      </c>
      <c r="E49">
        <f>'Girls WHO kg'!D49*2.20462262185</f>
        <v>28.219169559680001</v>
      </c>
      <c r="F49">
        <f>'Girls WHO kg'!E49*2.20462262185</f>
        <v>30.423792181530001</v>
      </c>
      <c r="G49">
        <f>'Girls WHO kg'!F49*2.20462262185</f>
        <v>31.967028016825001</v>
      </c>
      <c r="H49">
        <f>'Girls WHO kg'!G49*2.20462262185</f>
        <v>35.053499687414998</v>
      </c>
      <c r="I49">
        <f>'Girls WHO kg'!H49*2.20462262185</f>
        <v>38.580895882375003</v>
      </c>
      <c r="J49">
        <f>'Girls WHO kg'!I49*2.20462262185</f>
        <v>40.565056242040001</v>
      </c>
      <c r="K49">
        <f>'Girls WHO kg'!J49*2.20462262185</f>
        <v>44.312914699185001</v>
      </c>
      <c r="L49">
        <f>'Girls WHO kg'!K49*2.20462262185</f>
        <v>45.856150534480001</v>
      </c>
      <c r="M49">
        <f>'Girls WHO kg'!L49*2.20462262185</f>
        <v>49.163084467255004</v>
      </c>
    </row>
    <row r="50" spans="1:13" x14ac:dyDescent="0.2">
      <c r="A50">
        <v>48</v>
      </c>
      <c r="B50">
        <f t="shared" si="0"/>
        <v>1460</v>
      </c>
      <c r="C50">
        <f>'Girls WHO kg'!B50*2.20462262185</f>
        <v>26.014546937830001</v>
      </c>
      <c r="D50">
        <f>'Girls WHO kg'!C50*2.20462262185</f>
        <v>27.557782773125002</v>
      </c>
      <c r="E50">
        <f>'Girls WHO kg'!D50*2.20462262185</f>
        <v>28.439631821864999</v>
      </c>
      <c r="F50">
        <f>'Girls WHO kg'!E50*2.20462262185</f>
        <v>30.864716705900001</v>
      </c>
      <c r="G50">
        <f>'Girls WHO kg'!F50*2.20462262185</f>
        <v>32.407952541195002</v>
      </c>
      <c r="H50">
        <f>'Girls WHO kg'!G50*2.20462262185</f>
        <v>35.494424211785002</v>
      </c>
      <c r="I50">
        <f>'Girls WHO kg'!H50*2.20462262185</f>
        <v>39.021820406745</v>
      </c>
      <c r="J50">
        <f>'Girls WHO kg'!I50*2.20462262185</f>
        <v>41.005980766410005</v>
      </c>
      <c r="K50">
        <f>'Girls WHO kg'!J50*2.20462262185</f>
        <v>44.97430148574</v>
      </c>
      <c r="L50">
        <f>'Girls WHO kg'!K50*2.20462262185</f>
        <v>46.517537321035</v>
      </c>
      <c r="M50">
        <f>'Girls WHO kg'!L50*2.20462262185</f>
        <v>49.824471253810003</v>
      </c>
    </row>
    <row r="51" spans="1:13" x14ac:dyDescent="0.2">
      <c r="A51">
        <v>49</v>
      </c>
      <c r="B51">
        <f t="shared" si="0"/>
        <v>1490.4166666666667</v>
      </c>
      <c r="C51">
        <f>'Girls WHO kg'!B51*2.20462262185</f>
        <v>26.235009200015</v>
      </c>
      <c r="D51">
        <f>'Girls WHO kg'!C51*2.20462262185</f>
        <v>27.77824503531</v>
      </c>
      <c r="E51">
        <f>'Girls WHO kg'!D51*2.20462262185</f>
        <v>28.660094084050002</v>
      </c>
      <c r="F51">
        <f>'Girls WHO kg'!E51*2.20462262185</f>
        <v>31.085178968085</v>
      </c>
      <c r="G51">
        <f>'Girls WHO kg'!F51*2.20462262185</f>
        <v>32.628414803380004</v>
      </c>
      <c r="H51">
        <f>'Girls WHO kg'!G51*2.20462262185</f>
        <v>35.935348736154999</v>
      </c>
      <c r="I51">
        <f>'Girls WHO kg'!H51*2.20462262185</f>
        <v>39.462744931114997</v>
      </c>
      <c r="J51">
        <f>'Girls WHO kg'!I51*2.20462262185</f>
        <v>41.667367552964997</v>
      </c>
      <c r="K51">
        <f>'Girls WHO kg'!J51*2.20462262185</f>
        <v>45.415226010110004</v>
      </c>
      <c r="L51">
        <f>'Girls WHO kg'!K51*2.20462262185</f>
        <v>47.178924107589999</v>
      </c>
      <c r="M51">
        <f>'Girls WHO kg'!L51*2.20462262185</f>
        <v>50.485858040364995</v>
      </c>
    </row>
    <row r="52" spans="1:13" x14ac:dyDescent="0.2">
      <c r="A52">
        <v>50</v>
      </c>
      <c r="B52">
        <f t="shared" si="0"/>
        <v>1520.8333333333335</v>
      </c>
      <c r="C52">
        <f>'Girls WHO kg'!B52*2.20462262185</f>
        <v>26.675933724385001</v>
      </c>
      <c r="D52">
        <f>'Girls WHO kg'!C52*2.20462262185</f>
        <v>28.219169559680001</v>
      </c>
      <c r="E52">
        <f>'Girls WHO kg'!D52*2.20462262185</f>
        <v>29.101018608419999</v>
      </c>
      <c r="F52">
        <f>'Girls WHO kg'!E52*2.20462262185</f>
        <v>31.526103492455</v>
      </c>
      <c r="G52">
        <f>'Girls WHO kg'!F52*2.20462262185</f>
        <v>33.069339327750001</v>
      </c>
      <c r="H52">
        <f>'Girls WHO kg'!G52*2.20462262185</f>
        <v>36.155810998339994</v>
      </c>
      <c r="I52">
        <f>'Girls WHO kg'!H52*2.20462262185</f>
        <v>39.903669455485002</v>
      </c>
      <c r="J52">
        <f>'Girls WHO kg'!I52*2.20462262185</f>
        <v>42.108292077335001</v>
      </c>
      <c r="K52">
        <f>'Girls WHO kg'!J52*2.20462262185</f>
        <v>46.076612796664996</v>
      </c>
      <c r="L52">
        <f>'Girls WHO kg'!K52*2.20462262185</f>
        <v>47.840310894144999</v>
      </c>
      <c r="M52">
        <f>'Girls WHO kg'!L52*2.20462262185</f>
        <v>51.147244826920002</v>
      </c>
    </row>
    <row r="53" spans="1:13" x14ac:dyDescent="0.2">
      <c r="A53">
        <v>51</v>
      </c>
      <c r="B53">
        <f t="shared" si="0"/>
        <v>1551.25</v>
      </c>
      <c r="C53">
        <f>'Girls WHO kg'!B53*2.20462262185</f>
        <v>26.896395986569999</v>
      </c>
      <c r="D53">
        <f>'Girls WHO kg'!C53*2.20462262185</f>
        <v>28.439631821864999</v>
      </c>
      <c r="E53">
        <f>'Girls WHO kg'!D53*2.20462262185</f>
        <v>29.321480870605001</v>
      </c>
      <c r="F53">
        <f>'Girls WHO kg'!E53*2.20462262185</f>
        <v>31.746565754640002</v>
      </c>
      <c r="G53">
        <f>'Girls WHO kg'!F53*2.20462262185</f>
        <v>33.289801589935003</v>
      </c>
      <c r="H53">
        <f>'Girls WHO kg'!G53*2.20462262185</f>
        <v>36.596735522710006</v>
      </c>
      <c r="I53">
        <f>'Girls WHO kg'!H53*2.20462262185</f>
        <v>40.344593979854999</v>
      </c>
      <c r="J53">
        <f>'Girls WHO kg'!I53*2.20462262185</f>
        <v>42.549216601705005</v>
      </c>
      <c r="K53">
        <f>'Girls WHO kg'!J53*2.20462262185</f>
        <v>46.737999583220002</v>
      </c>
      <c r="L53">
        <f>'Girls WHO kg'!K53*2.20462262185</f>
        <v>48.501697680699998</v>
      </c>
      <c r="M53">
        <f>'Girls WHO kg'!L53*2.20462262185</f>
        <v>51.808631613475001</v>
      </c>
    </row>
    <row r="54" spans="1:13" x14ac:dyDescent="0.2">
      <c r="A54">
        <v>52</v>
      </c>
      <c r="B54">
        <f t="shared" si="0"/>
        <v>1581.6666666666667</v>
      </c>
      <c r="C54">
        <f>'Girls WHO kg'!B54*2.20462262185</f>
        <v>27.116858248755001</v>
      </c>
      <c r="D54">
        <f>'Girls WHO kg'!C54*2.20462262185</f>
        <v>28.660094084050002</v>
      </c>
      <c r="E54">
        <f>'Girls WHO kg'!D54*2.20462262185</f>
        <v>29.541943132789999</v>
      </c>
      <c r="F54">
        <f>'Girls WHO kg'!E54*2.20462262185</f>
        <v>31.967028016825001</v>
      </c>
      <c r="G54">
        <f>'Girls WHO kg'!F54*2.20462262185</f>
        <v>33.730726114305</v>
      </c>
      <c r="H54">
        <f>'Girls WHO kg'!G54*2.20462262185</f>
        <v>37.037660047080003</v>
      </c>
      <c r="I54">
        <f>'Girls WHO kg'!H54*2.20462262185</f>
        <v>40.785518504225003</v>
      </c>
      <c r="J54">
        <f>'Girls WHO kg'!I54*2.20462262185</f>
        <v>42.990141126075002</v>
      </c>
      <c r="K54">
        <f>'Girls WHO kg'!J54*2.20462262185</f>
        <v>47.178924107589999</v>
      </c>
      <c r="L54">
        <f>'Girls WHO kg'!K54*2.20462262185</f>
        <v>48.942622205070002</v>
      </c>
      <c r="M54">
        <f>'Girls WHO kg'!L54*2.20462262185</f>
        <v>52.690480662214995</v>
      </c>
    </row>
    <row r="55" spans="1:13" x14ac:dyDescent="0.2">
      <c r="A55">
        <v>53</v>
      </c>
      <c r="B55">
        <f t="shared" si="0"/>
        <v>1612.0833333333335</v>
      </c>
      <c r="C55">
        <f>'Girls WHO kg'!B55*2.20462262185</f>
        <v>27.33732051094</v>
      </c>
      <c r="D55">
        <f>'Girls WHO kg'!C55*2.20462262185</f>
        <v>28.880556346235</v>
      </c>
      <c r="E55">
        <f>'Girls WHO kg'!D55*2.20462262185</f>
        <v>29.762405394975001</v>
      </c>
      <c r="F55">
        <f>'Girls WHO kg'!E55*2.20462262185</f>
        <v>32.407952541195002</v>
      </c>
      <c r="G55">
        <f>'Girls WHO kg'!F55*2.20462262185</f>
        <v>33.951188376490002</v>
      </c>
      <c r="H55">
        <f>'Girls WHO kg'!G55*2.20462262185</f>
        <v>37.47858457145</v>
      </c>
      <c r="I55">
        <f>'Girls WHO kg'!H55*2.20462262185</f>
        <v>41.226443028595</v>
      </c>
      <c r="J55">
        <f>'Girls WHO kg'!I55*2.20462262185</f>
        <v>43.651527912630002</v>
      </c>
      <c r="K55">
        <f>'Girls WHO kg'!J55*2.20462262185</f>
        <v>47.840310894144999</v>
      </c>
      <c r="L55">
        <f>'Girls WHO kg'!K55*2.20462262185</f>
        <v>49.604008991625001</v>
      </c>
      <c r="M55">
        <f>'Girls WHO kg'!L55*2.20462262185</f>
        <v>53.351867448770001</v>
      </c>
    </row>
    <row r="56" spans="1:13" x14ac:dyDescent="0.2">
      <c r="A56">
        <v>54</v>
      </c>
      <c r="B56">
        <f t="shared" si="0"/>
        <v>1642.5</v>
      </c>
      <c r="C56">
        <f>'Girls WHO kg'!B56*2.20462262185</f>
        <v>27.557782773125002</v>
      </c>
      <c r="D56">
        <f>'Girls WHO kg'!C56*2.20462262185</f>
        <v>29.101018608419999</v>
      </c>
      <c r="E56">
        <f>'Girls WHO kg'!D56*2.20462262185</f>
        <v>30.203329919344998</v>
      </c>
      <c r="F56">
        <f>'Girls WHO kg'!E56*2.20462262185</f>
        <v>32.628414803380004</v>
      </c>
      <c r="G56">
        <f>'Girls WHO kg'!F56*2.20462262185</f>
        <v>34.392112900859999</v>
      </c>
      <c r="H56">
        <f>'Girls WHO kg'!G56*2.20462262185</f>
        <v>37.919509095819997</v>
      </c>
      <c r="I56">
        <f>'Girls WHO kg'!H56*2.20462262185</f>
        <v>41.667367552964997</v>
      </c>
      <c r="J56">
        <f>'Girls WHO kg'!I56*2.20462262185</f>
        <v>44.092452436999999</v>
      </c>
      <c r="K56">
        <f>'Girls WHO kg'!J56*2.20462262185</f>
        <v>48.501697680699998</v>
      </c>
      <c r="L56">
        <f>'Girls WHO kg'!K56*2.20462262185</f>
        <v>50.26539577818</v>
      </c>
      <c r="M56">
        <f>'Girls WHO kg'!L56*2.20462262185</f>
        <v>54.013254235325</v>
      </c>
    </row>
    <row r="57" spans="1:13" x14ac:dyDescent="0.2">
      <c r="A57">
        <v>55</v>
      </c>
      <c r="B57">
        <f t="shared" si="0"/>
        <v>1672.9166666666667</v>
      </c>
      <c r="C57">
        <f>'Girls WHO kg'!B57*2.20462262185</f>
        <v>27.77824503531</v>
      </c>
      <c r="D57">
        <f>'Girls WHO kg'!C57*2.20462262185</f>
        <v>29.541943132789999</v>
      </c>
      <c r="E57">
        <f>'Girls WHO kg'!D57*2.20462262185</f>
        <v>30.423792181530001</v>
      </c>
      <c r="F57">
        <f>'Girls WHO kg'!E57*2.20462262185</f>
        <v>33.069339327750001</v>
      </c>
      <c r="G57">
        <f>'Girls WHO kg'!F57*2.20462262185</f>
        <v>34.833037425230003</v>
      </c>
      <c r="H57">
        <f>'Girls WHO kg'!G57*2.20462262185</f>
        <v>38.139971358004999</v>
      </c>
      <c r="I57">
        <f>'Girls WHO kg'!H57*2.20462262185</f>
        <v>42.108292077335001</v>
      </c>
      <c r="J57">
        <f>'Girls WHO kg'!I57*2.20462262185</f>
        <v>44.533376961369996</v>
      </c>
      <c r="K57">
        <f>'Girls WHO kg'!J57*2.20462262185</f>
        <v>48.942622205070002</v>
      </c>
      <c r="L57">
        <f>'Girls WHO kg'!K57*2.20462262185</f>
        <v>50.926782564735007</v>
      </c>
      <c r="M57">
        <f>'Girls WHO kg'!L57*2.20462262185</f>
        <v>54.674641021879999</v>
      </c>
    </row>
    <row r="58" spans="1:13" x14ac:dyDescent="0.2">
      <c r="A58">
        <v>56</v>
      </c>
      <c r="B58">
        <f t="shared" si="0"/>
        <v>1703.3333333333335</v>
      </c>
      <c r="C58">
        <f>'Girls WHO kg'!B58*2.20462262185</f>
        <v>27.998707297494999</v>
      </c>
      <c r="D58">
        <f>'Girls WHO kg'!C58*2.20462262185</f>
        <v>29.762405394975001</v>
      </c>
      <c r="E58">
        <f>'Girls WHO kg'!D58*2.20462262185</f>
        <v>30.644254443715003</v>
      </c>
      <c r="F58">
        <f>'Girls WHO kg'!E58*2.20462262185</f>
        <v>33.289801589935003</v>
      </c>
      <c r="G58">
        <f>'Girls WHO kg'!F58*2.20462262185</f>
        <v>35.053499687414998</v>
      </c>
      <c r="H58">
        <f>'Girls WHO kg'!G58*2.20462262185</f>
        <v>38.580895882375003</v>
      </c>
      <c r="I58">
        <f>'Girls WHO kg'!H58*2.20462262185</f>
        <v>42.549216601705005</v>
      </c>
      <c r="J58">
        <f>'Girls WHO kg'!I58*2.20462262185</f>
        <v>44.97430148574</v>
      </c>
      <c r="K58">
        <f>'Girls WHO kg'!J58*2.20462262185</f>
        <v>49.604008991625001</v>
      </c>
      <c r="L58">
        <f>'Girls WHO kg'!K58*2.20462262185</f>
        <v>51.367707089105004</v>
      </c>
      <c r="M58">
        <f>'Girls WHO kg'!L58*2.20462262185</f>
        <v>55.336027808435006</v>
      </c>
    </row>
    <row r="59" spans="1:13" x14ac:dyDescent="0.2">
      <c r="A59">
        <v>57</v>
      </c>
      <c r="B59">
        <f t="shared" si="0"/>
        <v>1733.75</v>
      </c>
      <c r="C59">
        <f>'Girls WHO kg'!B59*2.20462262185</f>
        <v>28.219169559680001</v>
      </c>
      <c r="D59">
        <f>'Girls WHO kg'!C59*2.20462262185</f>
        <v>29.98286765716</v>
      </c>
      <c r="E59">
        <f>'Girls WHO kg'!D59*2.20462262185</f>
        <v>30.864716705900001</v>
      </c>
      <c r="F59">
        <f>'Girls WHO kg'!E59*2.20462262185</f>
        <v>33.730726114305</v>
      </c>
      <c r="G59">
        <f>'Girls WHO kg'!F59*2.20462262185</f>
        <v>35.494424211785002</v>
      </c>
      <c r="H59">
        <f>'Girls WHO kg'!G59*2.20462262185</f>
        <v>39.021820406745</v>
      </c>
      <c r="I59">
        <f>'Girls WHO kg'!H59*2.20462262185</f>
        <v>43.210603388260004</v>
      </c>
      <c r="J59">
        <f>'Girls WHO kg'!I59*2.20462262185</f>
        <v>45.635688272294999</v>
      </c>
      <c r="K59">
        <f>'Girls WHO kg'!J59*2.20462262185</f>
        <v>50.044933515994998</v>
      </c>
      <c r="L59">
        <f>'Girls WHO kg'!K59*2.20462262185</f>
        <v>52.029093875660003</v>
      </c>
      <c r="M59">
        <f>'Girls WHO kg'!L59*2.20462262185</f>
        <v>55.997414594989998</v>
      </c>
    </row>
    <row r="60" spans="1:13" x14ac:dyDescent="0.2">
      <c r="A60">
        <v>58</v>
      </c>
      <c r="B60">
        <f t="shared" si="0"/>
        <v>1764.1666666666667</v>
      </c>
      <c r="C60">
        <f>'Girls WHO kg'!B60*2.20462262185</f>
        <v>28.439631821864999</v>
      </c>
      <c r="D60">
        <f>'Girls WHO kg'!C60*2.20462262185</f>
        <v>30.203329919344998</v>
      </c>
      <c r="E60">
        <f>'Girls WHO kg'!D60*2.20462262185</f>
        <v>31.305641230269998</v>
      </c>
      <c r="F60">
        <f>'Girls WHO kg'!E60*2.20462262185</f>
        <v>33.951188376490002</v>
      </c>
      <c r="G60">
        <f>'Girls WHO kg'!F60*2.20462262185</f>
        <v>35.714886473969997</v>
      </c>
      <c r="H60">
        <f>'Girls WHO kg'!G60*2.20462262185</f>
        <v>39.462744931114997</v>
      </c>
      <c r="I60">
        <f>'Girls WHO kg'!H60*2.20462262185</f>
        <v>43.651527912630002</v>
      </c>
      <c r="J60">
        <f>'Girls WHO kg'!I60*2.20462262185</f>
        <v>46.076612796664996</v>
      </c>
      <c r="K60">
        <f>'Girls WHO kg'!J60*2.20462262185</f>
        <v>50.706320302549997</v>
      </c>
      <c r="L60">
        <f>'Girls WHO kg'!K60*2.20462262185</f>
        <v>52.690480662214995</v>
      </c>
      <c r="M60">
        <f>'Girls WHO kg'!L60*2.20462262185</f>
        <v>56.658801381544997</v>
      </c>
    </row>
    <row r="61" spans="1:13" x14ac:dyDescent="0.2">
      <c r="A61">
        <v>59</v>
      </c>
      <c r="B61">
        <f t="shared" si="0"/>
        <v>1794.5833333333335</v>
      </c>
      <c r="C61">
        <f>'Girls WHO kg'!B61*2.20462262185</f>
        <v>28.880556346235</v>
      </c>
      <c r="D61">
        <f>'Girls WHO kg'!C61*2.20462262185</f>
        <v>30.423792181530001</v>
      </c>
      <c r="E61">
        <f>'Girls WHO kg'!D61*2.20462262185</f>
        <v>31.526103492455</v>
      </c>
      <c r="F61">
        <f>'Girls WHO kg'!E61*2.20462262185</f>
        <v>34.171650638674997</v>
      </c>
      <c r="G61">
        <f>'Girls WHO kg'!F61*2.20462262185</f>
        <v>36.155810998339994</v>
      </c>
      <c r="H61">
        <f>'Girls WHO kg'!G61*2.20462262185</f>
        <v>39.683207193299999</v>
      </c>
      <c r="I61">
        <f>'Girls WHO kg'!H61*2.20462262185</f>
        <v>44.092452436999999</v>
      </c>
      <c r="J61">
        <f>'Girls WHO kg'!I61*2.20462262185</f>
        <v>46.517537321035</v>
      </c>
      <c r="K61">
        <f>'Girls WHO kg'!J61*2.20462262185</f>
        <v>51.367707089105004</v>
      </c>
      <c r="L61">
        <f>'Girls WHO kg'!K61*2.20462262185</f>
        <v>53.351867448770001</v>
      </c>
      <c r="M61">
        <f>'Girls WHO kg'!L61*2.20462262185</f>
        <v>57.320188168100003</v>
      </c>
    </row>
    <row r="62" spans="1:13" x14ac:dyDescent="0.2">
      <c r="A62">
        <v>60</v>
      </c>
      <c r="B62">
        <f t="shared" si="0"/>
        <v>1825</v>
      </c>
      <c r="C62">
        <f>'Girls WHO kg'!B62*2.20462262185</f>
        <v>29.101018608419999</v>
      </c>
      <c r="D62">
        <f>'Girls WHO kg'!C62*2.20462262185</f>
        <v>30.864716705900001</v>
      </c>
      <c r="E62">
        <f>'Girls WHO kg'!D62*2.20462262185</f>
        <v>31.746565754640002</v>
      </c>
      <c r="F62">
        <f>'Girls WHO kg'!E62*2.20462262185</f>
        <v>34.612575163045001</v>
      </c>
      <c r="G62">
        <f>'Girls WHO kg'!F62*2.20462262185</f>
        <v>36.376273260525004</v>
      </c>
      <c r="H62">
        <f>'Girls WHO kg'!G62*2.20462262185</f>
        <v>40.124131717669997</v>
      </c>
      <c r="I62">
        <f>'Girls WHO kg'!H62*2.20462262185</f>
        <v>44.533376961369996</v>
      </c>
      <c r="J62">
        <f>'Girls WHO kg'!I62*2.20462262185</f>
        <v>46.958461845405004</v>
      </c>
      <c r="K62">
        <f>'Girls WHO kg'!J62*2.20462262185</f>
        <v>51.808631613475001</v>
      </c>
      <c r="L62">
        <f>'Girls WHO kg'!K62*2.20462262185</f>
        <v>53.792791973139998</v>
      </c>
      <c r="M62">
        <f>'Girls WHO kg'!L62*2.20462262185</f>
        <v>57.981574954655002</v>
      </c>
    </row>
  </sheetData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2"/>
  <sheetViews>
    <sheetView workbookViewId="0">
      <selection activeCell="F20" sqref="F20"/>
    </sheetView>
  </sheetViews>
  <sheetFormatPr defaultRowHeight="12.75" x14ac:dyDescent="0.2"/>
  <sheetData>
    <row r="1" spans="1:13" ht="15" x14ac:dyDescent="0.3">
      <c r="A1" s="1" t="s">
        <v>0</v>
      </c>
      <c r="B1" t="s">
        <v>31</v>
      </c>
      <c r="C1">
        <v>1</v>
      </c>
      <c r="D1">
        <v>3</v>
      </c>
      <c r="E1">
        <v>5</v>
      </c>
      <c r="F1">
        <v>15</v>
      </c>
      <c r="G1">
        <v>25</v>
      </c>
      <c r="H1">
        <v>50</v>
      </c>
      <c r="I1">
        <v>75</v>
      </c>
      <c r="J1">
        <v>85</v>
      </c>
      <c r="K1">
        <v>95</v>
      </c>
      <c r="L1">
        <v>97</v>
      </c>
      <c r="M1">
        <v>99</v>
      </c>
    </row>
    <row r="2" spans="1:13" ht="15" x14ac:dyDescent="0.3">
      <c r="A2" s="1">
        <v>0</v>
      </c>
      <c r="B2">
        <f t="shared" ref="B2:B34" si="0">A2*(365/12)</f>
        <v>0</v>
      </c>
      <c r="C2">
        <f>'Boys WHO kg'!B2*2.20462262185</f>
        <v>5.0706320302550001</v>
      </c>
      <c r="D2">
        <f>'Boys WHO kg'!C2*2.20462262185</f>
        <v>5.5115565546249998</v>
      </c>
      <c r="E2">
        <f>'Boys WHO kg'!D2*2.20462262185</f>
        <v>5.7320188168100001</v>
      </c>
      <c r="F2">
        <f>'Boys WHO kg'!E2*2.20462262185</f>
        <v>6.3934056033650002</v>
      </c>
      <c r="G2">
        <f>'Boys WHO kg'!F2*2.20462262185</f>
        <v>6.6138678655500005</v>
      </c>
      <c r="H2">
        <f>'Boys WHO kg'!G2*2.20462262185</f>
        <v>7.2752546521049997</v>
      </c>
      <c r="I2">
        <f>'Boys WHO kg'!H2*2.20462262185</f>
        <v>8.1571037008450009</v>
      </c>
      <c r="J2">
        <f>'Boys WHO kg'!I2*2.20462262185</f>
        <v>8.5980282252149998</v>
      </c>
      <c r="K2">
        <f>'Boys WHO kg'!J2*2.20462262185</f>
        <v>9.2594150117700007</v>
      </c>
      <c r="L2">
        <f>'Boys WHO kg'!K2*2.20462262185</f>
        <v>9.4798772739549992</v>
      </c>
      <c r="M2">
        <f>'Boys WHO kg'!L2*2.20462262185</f>
        <v>10.14126406051</v>
      </c>
    </row>
    <row r="3" spans="1:13" ht="15" x14ac:dyDescent="0.3">
      <c r="A3" s="1">
        <v>1</v>
      </c>
      <c r="B3">
        <f t="shared" si="0"/>
        <v>30.416666666666668</v>
      </c>
      <c r="C3">
        <f>'Boys WHO kg'!B3*2.20462262185</f>
        <v>7.0547923899200002</v>
      </c>
      <c r="D3">
        <f>'Boys WHO kg'!C3*2.20462262185</f>
        <v>7.49571691429</v>
      </c>
      <c r="E3">
        <f>'Boys WHO kg'!D3*2.20462262185</f>
        <v>7.9366414386600006</v>
      </c>
      <c r="F3">
        <f>'Boys WHO kg'!E3*2.20462262185</f>
        <v>8.5980282252149998</v>
      </c>
      <c r="G3">
        <f>'Boys WHO kg'!F3*2.20462262185</f>
        <v>9.0389527495849986</v>
      </c>
      <c r="H3">
        <f>'Boys WHO kg'!G3*2.20462262185</f>
        <v>9.9208017983249999</v>
      </c>
      <c r="I3">
        <f>'Boys WHO kg'!H3*2.20462262185</f>
        <v>10.802650847065001</v>
      </c>
      <c r="J3">
        <f>'Boys WHO kg'!I3*2.20462262185</f>
        <v>11.243575371435</v>
      </c>
      <c r="K3">
        <f>'Boys WHO kg'!J3*2.20462262185</f>
        <v>12.125424420174999</v>
      </c>
      <c r="L3">
        <f>'Boys WHO kg'!K3*2.20462262185</f>
        <v>12.566348944545</v>
      </c>
      <c r="M3">
        <f>'Boys WHO kg'!L3*2.20462262185</f>
        <v>13.227735731100001</v>
      </c>
    </row>
    <row r="4" spans="1:13" ht="15" x14ac:dyDescent="0.3">
      <c r="A4" s="1">
        <v>2</v>
      </c>
      <c r="B4">
        <f t="shared" si="0"/>
        <v>60.833333333333336</v>
      </c>
      <c r="C4">
        <f>'Boys WHO kg'!B4*2.20462262185</f>
        <v>9.0389527495849986</v>
      </c>
      <c r="D4">
        <f>'Boys WHO kg'!C4*2.20462262185</f>
        <v>9.7003395361400013</v>
      </c>
      <c r="E4">
        <f>'Boys WHO kg'!D4*2.20462262185</f>
        <v>9.9208017983249999</v>
      </c>
      <c r="F4">
        <f>'Boys WHO kg'!E4*2.20462262185</f>
        <v>10.802650847065001</v>
      </c>
      <c r="G4">
        <f>'Boys WHO kg'!F4*2.20462262185</f>
        <v>11.243575371435</v>
      </c>
      <c r="H4">
        <f>'Boys WHO kg'!G4*2.20462262185</f>
        <v>12.34588668236</v>
      </c>
      <c r="I4">
        <f>'Boys WHO kg'!H4*2.20462262185</f>
        <v>13.227735731100001</v>
      </c>
      <c r="J4">
        <f>'Boys WHO kg'!I4*2.20462262185</f>
        <v>13.889122517655</v>
      </c>
      <c r="K4">
        <f>'Boys WHO kg'!J4*2.20462262185</f>
        <v>14.99143382858</v>
      </c>
      <c r="L4">
        <f>'Boys WHO kg'!K4*2.20462262185</f>
        <v>15.432358352950001</v>
      </c>
      <c r="M4">
        <f>'Boys WHO kg'!L4*2.20462262185</f>
        <v>16.314207401690002</v>
      </c>
    </row>
    <row r="5" spans="1:13" ht="15" x14ac:dyDescent="0.3">
      <c r="A5" s="1">
        <v>3</v>
      </c>
      <c r="B5">
        <f t="shared" si="0"/>
        <v>91.25</v>
      </c>
      <c r="C5">
        <f>'Boys WHO kg'!B5*2.20462262185</f>
        <v>10.582188584879999</v>
      </c>
      <c r="D5">
        <f>'Boys WHO kg'!C5*2.20462262185</f>
        <v>11.243575371435</v>
      </c>
      <c r="E5">
        <f>'Boys WHO kg'!D5*2.20462262185</f>
        <v>11.46403763362</v>
      </c>
      <c r="F5">
        <f>'Boys WHO kg'!E5*2.20462262185</f>
        <v>12.34588668236</v>
      </c>
      <c r="G5">
        <f>'Boys WHO kg'!F5*2.20462262185</f>
        <v>13.007273468915001</v>
      </c>
      <c r="H5">
        <f>'Boys WHO kg'!G5*2.20462262185</f>
        <v>14.10958477984</v>
      </c>
      <c r="I5">
        <f>'Boys WHO kg'!H5*2.20462262185</f>
        <v>15.211896090765</v>
      </c>
      <c r="J5">
        <f>'Boys WHO kg'!I5*2.20462262185</f>
        <v>15.873282877320001</v>
      </c>
      <c r="K5">
        <f>'Boys WHO kg'!J5*2.20462262185</f>
        <v>16.975594188245001</v>
      </c>
      <c r="L5">
        <f>'Boys WHO kg'!K5*2.20462262185</f>
        <v>17.416518712615002</v>
      </c>
      <c r="M5">
        <f>'Boys WHO kg'!L5*2.20462262185</f>
        <v>18.298367761355003</v>
      </c>
    </row>
    <row r="6" spans="1:13" ht="15" x14ac:dyDescent="0.3">
      <c r="A6" s="1">
        <v>4</v>
      </c>
      <c r="B6">
        <f t="shared" si="0"/>
        <v>121.66666666666667</v>
      </c>
      <c r="C6">
        <f>'Boys WHO kg'!B6*2.20462262185</f>
        <v>11.904962157990001</v>
      </c>
      <c r="D6">
        <f>'Boys WHO kg'!C6*2.20462262185</f>
        <v>12.34588668236</v>
      </c>
      <c r="E6">
        <f>'Boys WHO kg'!D6*2.20462262185</f>
        <v>12.78681120673</v>
      </c>
      <c r="F6">
        <f>'Boys WHO kg'!E6*2.20462262185</f>
        <v>13.66866025547</v>
      </c>
      <c r="G6">
        <f>'Boys WHO kg'!F6*2.20462262185</f>
        <v>14.330047042025001</v>
      </c>
      <c r="H6">
        <f>'Boys WHO kg'!G6*2.20462262185</f>
        <v>15.432358352950001</v>
      </c>
      <c r="I6">
        <f>'Boys WHO kg'!H6*2.20462262185</f>
        <v>16.755131926059999</v>
      </c>
      <c r="J6">
        <f>'Boys WHO kg'!I6*2.20462262185</f>
        <v>17.416518712615002</v>
      </c>
      <c r="K6">
        <f>'Boys WHO kg'!J6*2.20462262185</f>
        <v>18.518830023540001</v>
      </c>
      <c r="L6">
        <f>'Boys WHO kg'!K6*2.20462262185</f>
        <v>18.959754547909998</v>
      </c>
      <c r="M6">
        <f>'Boys WHO kg'!L6*2.20462262185</f>
        <v>20.062065858834998</v>
      </c>
    </row>
    <row r="7" spans="1:13" ht="15" x14ac:dyDescent="0.3">
      <c r="A7" s="1">
        <v>5</v>
      </c>
      <c r="B7">
        <f t="shared" si="0"/>
        <v>152.08333333333334</v>
      </c>
      <c r="C7">
        <f>'Boys WHO kg'!B7*2.20462262185</f>
        <v>12.78681120673</v>
      </c>
      <c r="D7">
        <f>'Boys WHO kg'!C7*2.20462262185</f>
        <v>13.448197993285</v>
      </c>
      <c r="E7">
        <f>'Boys WHO kg'!D7*2.20462262185</f>
        <v>13.66866025547</v>
      </c>
      <c r="F7">
        <f>'Boys WHO kg'!E7*2.20462262185</f>
        <v>14.770971566395</v>
      </c>
      <c r="G7">
        <f>'Boys WHO kg'!F7*2.20462262185</f>
        <v>15.432358352950001</v>
      </c>
      <c r="H7">
        <f>'Boys WHO kg'!G7*2.20462262185</f>
        <v>16.534669663875</v>
      </c>
      <c r="I7">
        <f>'Boys WHO kg'!H7*2.20462262185</f>
        <v>17.857443236984999</v>
      </c>
      <c r="J7">
        <f>'Boys WHO kg'!I7*2.20462262185</f>
        <v>18.518830023540001</v>
      </c>
      <c r="K7">
        <f>'Boys WHO kg'!J7*2.20462262185</f>
        <v>19.84160359665</v>
      </c>
      <c r="L7">
        <f>'Boys WHO kg'!K7*2.20462262185</f>
        <v>20.28252812102</v>
      </c>
      <c r="M7">
        <f>'Boys WHO kg'!L7*2.20462262185</f>
        <v>21.384839431945</v>
      </c>
    </row>
    <row r="8" spans="1:13" ht="15" x14ac:dyDescent="0.3">
      <c r="A8" s="1">
        <v>6</v>
      </c>
      <c r="B8">
        <f t="shared" si="0"/>
        <v>182.5</v>
      </c>
      <c r="C8">
        <f>'Boys WHO kg'!B8*2.20462262185</f>
        <v>13.448197993285</v>
      </c>
      <c r="D8">
        <f>'Boys WHO kg'!C8*2.20462262185</f>
        <v>14.10958477984</v>
      </c>
      <c r="E8">
        <f>'Boys WHO kg'!D8*2.20462262185</f>
        <v>14.550509304209999</v>
      </c>
      <c r="F8">
        <f>'Boys WHO kg'!E8*2.20462262185</f>
        <v>15.652820615134999</v>
      </c>
      <c r="G8">
        <f>'Boys WHO kg'!F8*2.20462262185</f>
        <v>16.314207401690002</v>
      </c>
      <c r="H8">
        <f>'Boys WHO kg'!G8*2.20462262185</f>
        <v>17.416518712615002</v>
      </c>
      <c r="I8">
        <f>'Boys WHO kg'!H8*2.20462262185</f>
        <v>18.739292285725</v>
      </c>
      <c r="J8">
        <f>'Boys WHO kg'!I8*2.20462262185</f>
        <v>19.621141334465001</v>
      </c>
      <c r="K8">
        <f>'Boys WHO kg'!J8*2.20462262185</f>
        <v>20.943914907575</v>
      </c>
      <c r="L8">
        <f>'Boys WHO kg'!K8*2.20462262185</f>
        <v>21.384839431945</v>
      </c>
      <c r="M8">
        <f>'Boys WHO kg'!L8*2.20462262185</f>
        <v>22.48715074287</v>
      </c>
    </row>
    <row r="9" spans="1:13" ht="15" x14ac:dyDescent="0.3">
      <c r="A9" s="1">
        <v>7</v>
      </c>
      <c r="B9">
        <f t="shared" si="0"/>
        <v>212.91666666666669</v>
      </c>
      <c r="C9">
        <f>'Boys WHO kg'!B9*2.20462262185</f>
        <v>14.10958477984</v>
      </c>
      <c r="D9">
        <f>'Boys WHO kg'!C9*2.20462262185</f>
        <v>14.770971566395</v>
      </c>
      <c r="E9">
        <f>'Boys WHO kg'!D9*2.20462262185</f>
        <v>15.211896090765</v>
      </c>
      <c r="F9">
        <f>'Boys WHO kg'!E9*2.20462262185</f>
        <v>16.314207401690002</v>
      </c>
      <c r="G9">
        <f>'Boys WHO kg'!F9*2.20462262185</f>
        <v>16.975594188245001</v>
      </c>
      <c r="H9">
        <f>'Boys WHO kg'!G9*2.20462262185</f>
        <v>18.298367761355003</v>
      </c>
      <c r="I9">
        <f>'Boys WHO kg'!H9*2.20462262185</f>
        <v>19.621141334465001</v>
      </c>
      <c r="J9">
        <f>'Boys WHO kg'!I9*2.20462262185</f>
        <v>20.502990383205002</v>
      </c>
      <c r="K9">
        <f>'Boys WHO kg'!J9*2.20462262185</f>
        <v>21.825763956315001</v>
      </c>
      <c r="L9">
        <f>'Boys WHO kg'!K9*2.20462262185</f>
        <v>22.48715074287</v>
      </c>
      <c r="M9">
        <f>'Boys WHO kg'!L9*2.20462262185</f>
        <v>23.589462053795</v>
      </c>
    </row>
    <row r="10" spans="1:13" ht="15" x14ac:dyDescent="0.3">
      <c r="A10" s="1">
        <v>8</v>
      </c>
      <c r="B10">
        <f t="shared" si="0"/>
        <v>243.33333333333334</v>
      </c>
      <c r="C10">
        <f>'Boys WHO kg'!B10*2.20462262185</f>
        <v>14.770971566395</v>
      </c>
      <c r="D10">
        <f>'Boys WHO kg'!C10*2.20462262185</f>
        <v>15.432358352950001</v>
      </c>
      <c r="E10">
        <f>'Boys WHO kg'!D10*2.20462262185</f>
        <v>15.873282877320001</v>
      </c>
      <c r="F10">
        <f>'Boys WHO kg'!E10*2.20462262185</f>
        <v>16.975594188245001</v>
      </c>
      <c r="G10">
        <f>'Boys WHO kg'!F10*2.20462262185</f>
        <v>17.6369809748</v>
      </c>
      <c r="H10">
        <f>'Boys WHO kg'!G10*2.20462262185</f>
        <v>18.959754547909998</v>
      </c>
      <c r="I10">
        <f>'Boys WHO kg'!H10*2.20462262185</f>
        <v>20.502990383205002</v>
      </c>
      <c r="J10">
        <f>'Boys WHO kg'!I10*2.20462262185</f>
        <v>21.164377169759998</v>
      </c>
      <c r="K10">
        <f>'Boys WHO kg'!J10*2.20462262185</f>
        <v>22.707613005055002</v>
      </c>
      <c r="L10">
        <f>'Boys WHO kg'!K10*2.20462262185</f>
        <v>23.148537529424999</v>
      </c>
      <c r="M10">
        <f>'Boys WHO kg'!L10*2.20462262185</f>
        <v>24.471311102535001</v>
      </c>
    </row>
    <row r="11" spans="1:13" ht="15" x14ac:dyDescent="0.3">
      <c r="A11" s="1">
        <v>9</v>
      </c>
      <c r="B11">
        <f t="shared" si="0"/>
        <v>273.75</v>
      </c>
      <c r="C11">
        <f>'Boys WHO kg'!B11*2.20462262185</f>
        <v>15.211896090765</v>
      </c>
      <c r="D11">
        <f>'Boys WHO kg'!C11*2.20462262185</f>
        <v>15.873282877320001</v>
      </c>
      <c r="E11">
        <f>'Boys WHO kg'!D11*2.20462262185</f>
        <v>16.314207401690002</v>
      </c>
      <c r="F11">
        <f>'Boys WHO kg'!E11*2.20462262185</f>
        <v>17.416518712615002</v>
      </c>
      <c r="G11">
        <f>'Boys WHO kg'!F11*2.20462262185</f>
        <v>18.298367761355003</v>
      </c>
      <c r="H11">
        <f>'Boys WHO kg'!G11*2.20462262185</f>
        <v>19.621141334465001</v>
      </c>
      <c r="I11">
        <f>'Boys WHO kg'!H11*2.20462262185</f>
        <v>21.164377169759998</v>
      </c>
      <c r="J11">
        <f>'Boys WHO kg'!I11*2.20462262185</f>
        <v>22.046226218499999</v>
      </c>
      <c r="K11">
        <f>'Boys WHO kg'!J11*2.20462262185</f>
        <v>23.368999791610001</v>
      </c>
      <c r="L11">
        <f>'Boys WHO kg'!K11*2.20462262185</f>
        <v>24.030386578165</v>
      </c>
      <c r="M11">
        <f>'Boys WHO kg'!L11*2.20462262185</f>
        <v>25.13269788909</v>
      </c>
    </row>
    <row r="12" spans="1:13" ht="15" x14ac:dyDescent="0.3">
      <c r="A12" s="1">
        <v>10</v>
      </c>
      <c r="B12">
        <f t="shared" si="0"/>
        <v>304.16666666666669</v>
      </c>
      <c r="C12">
        <f>'Boys WHO kg'!B12*2.20462262185</f>
        <v>15.652820615134999</v>
      </c>
      <c r="D12">
        <f>'Boys WHO kg'!C12*2.20462262185</f>
        <v>16.534669663875</v>
      </c>
      <c r="E12">
        <f>'Boys WHO kg'!D12*2.20462262185</f>
        <v>16.975594188245001</v>
      </c>
      <c r="F12">
        <f>'Boys WHO kg'!E12*2.20462262185</f>
        <v>18.077905499169997</v>
      </c>
      <c r="G12">
        <f>'Boys WHO kg'!F12*2.20462262185</f>
        <v>18.739292285725</v>
      </c>
      <c r="H12">
        <f>'Boys WHO kg'!G12*2.20462262185</f>
        <v>20.28252812102</v>
      </c>
      <c r="I12">
        <f>'Boys WHO kg'!H12*2.20462262185</f>
        <v>21.825763956315001</v>
      </c>
      <c r="J12">
        <f>'Boys WHO kg'!I12*2.20462262185</f>
        <v>22.707613005055002</v>
      </c>
      <c r="K12">
        <f>'Boys WHO kg'!J12*2.20462262185</f>
        <v>24.030386578165</v>
      </c>
      <c r="L12">
        <f>'Boys WHO kg'!K12*2.20462262185</f>
        <v>24.69177336472</v>
      </c>
      <c r="M12">
        <f>'Boys WHO kg'!L12*2.20462262185</f>
        <v>26.014546937830001</v>
      </c>
    </row>
    <row r="13" spans="1:13" ht="15" x14ac:dyDescent="0.3">
      <c r="A13" s="1">
        <v>11</v>
      </c>
      <c r="B13">
        <f t="shared" si="0"/>
        <v>334.58333333333337</v>
      </c>
      <c r="C13">
        <f>'Boys WHO kg'!B13*2.20462262185</f>
        <v>16.093745139505</v>
      </c>
      <c r="D13">
        <f>'Boys WHO kg'!C13*2.20462262185</f>
        <v>16.975594188245001</v>
      </c>
      <c r="E13">
        <f>'Boys WHO kg'!D13*2.20462262185</f>
        <v>17.416518712615002</v>
      </c>
      <c r="F13">
        <f>'Boys WHO kg'!E13*2.20462262185</f>
        <v>18.518830023540001</v>
      </c>
      <c r="G13">
        <f>'Boys WHO kg'!F13*2.20462262185</f>
        <v>19.180216810094997</v>
      </c>
      <c r="H13">
        <f>'Boys WHO kg'!G13*2.20462262185</f>
        <v>20.723452645390001</v>
      </c>
      <c r="I13">
        <f>'Boys WHO kg'!H13*2.20462262185</f>
        <v>22.266688480684998</v>
      </c>
      <c r="J13">
        <f>'Boys WHO kg'!I13*2.20462262185</f>
        <v>23.148537529424999</v>
      </c>
      <c r="K13">
        <f>'Boys WHO kg'!J13*2.20462262185</f>
        <v>24.69177336472</v>
      </c>
      <c r="L13">
        <f>'Boys WHO kg'!K13*2.20462262185</f>
        <v>25.353160151274999</v>
      </c>
      <c r="M13">
        <f>'Boys WHO kg'!L13*2.20462262185</f>
        <v>26.675933724385001</v>
      </c>
    </row>
    <row r="14" spans="1:13" ht="15" x14ac:dyDescent="0.3">
      <c r="A14" s="1">
        <v>12</v>
      </c>
      <c r="B14">
        <f t="shared" si="0"/>
        <v>365</v>
      </c>
      <c r="C14">
        <f>'Boys WHO kg'!B14*2.20462262185</f>
        <v>16.534669663875</v>
      </c>
      <c r="D14">
        <f>'Boys WHO kg'!C14*2.20462262185</f>
        <v>17.19605645043</v>
      </c>
      <c r="E14">
        <f>'Boys WHO kg'!D14*2.20462262185</f>
        <v>17.857443236984999</v>
      </c>
      <c r="F14">
        <f>'Boys WHO kg'!E14*2.20462262185</f>
        <v>18.959754547909998</v>
      </c>
      <c r="G14">
        <f>'Boys WHO kg'!F14*2.20462262185</f>
        <v>19.84160359665</v>
      </c>
      <c r="H14">
        <f>'Boys WHO kg'!G14*2.20462262185</f>
        <v>21.164377169759998</v>
      </c>
      <c r="I14">
        <f>'Boys WHO kg'!H14*2.20462262185</f>
        <v>22.928075267240001</v>
      </c>
      <c r="J14">
        <f>'Boys WHO kg'!I14*2.20462262185</f>
        <v>23.809924315980002</v>
      </c>
      <c r="K14">
        <f>'Boys WHO kg'!J14*2.20462262185</f>
        <v>25.353160151274999</v>
      </c>
      <c r="L14">
        <f>'Boys WHO kg'!K14*2.20462262185</f>
        <v>26.014546937830001</v>
      </c>
      <c r="M14">
        <f>'Boys WHO kg'!L14*2.20462262185</f>
        <v>27.33732051094</v>
      </c>
    </row>
    <row r="15" spans="1:13" ht="15" x14ac:dyDescent="0.3">
      <c r="A15" s="1">
        <v>13</v>
      </c>
      <c r="B15">
        <f t="shared" si="0"/>
        <v>395.41666666666669</v>
      </c>
      <c r="C15">
        <f>'Boys WHO kg'!B15*2.20462262185</f>
        <v>16.755131926059999</v>
      </c>
      <c r="D15">
        <f>'Boys WHO kg'!C15*2.20462262185</f>
        <v>17.6369809748</v>
      </c>
      <c r="E15">
        <f>'Boys WHO kg'!D15*2.20462262185</f>
        <v>18.077905499169997</v>
      </c>
      <c r="F15">
        <f>'Boys WHO kg'!E15*2.20462262185</f>
        <v>19.400679072280003</v>
      </c>
      <c r="G15">
        <f>'Boys WHO kg'!F15*2.20462262185</f>
        <v>20.28252812102</v>
      </c>
      <c r="H15">
        <f>'Boys WHO kg'!G15*2.20462262185</f>
        <v>21.825763956315001</v>
      </c>
      <c r="I15">
        <f>'Boys WHO kg'!H15*2.20462262185</f>
        <v>23.368999791610001</v>
      </c>
      <c r="J15">
        <f>'Boys WHO kg'!I15*2.20462262185</f>
        <v>24.471311102535001</v>
      </c>
      <c r="K15">
        <f>'Boys WHO kg'!J15*2.20462262185</f>
        <v>26.014546937830001</v>
      </c>
      <c r="L15">
        <f>'Boys WHO kg'!K15*2.20462262185</f>
        <v>26.675933724385001</v>
      </c>
      <c r="M15">
        <f>'Boys WHO kg'!L15*2.20462262185</f>
        <v>27.998707297494999</v>
      </c>
    </row>
    <row r="16" spans="1:13" ht="15" x14ac:dyDescent="0.3">
      <c r="A16" s="1">
        <v>14</v>
      </c>
      <c r="B16">
        <f t="shared" si="0"/>
        <v>425.83333333333337</v>
      </c>
      <c r="C16">
        <f>'Boys WHO kg'!B16*2.20462262185</f>
        <v>17.19605645043</v>
      </c>
      <c r="D16">
        <f>'Boys WHO kg'!C16*2.20462262185</f>
        <v>18.077905499169997</v>
      </c>
      <c r="E16">
        <f>'Boys WHO kg'!D16*2.20462262185</f>
        <v>18.518830023540001</v>
      </c>
      <c r="F16">
        <f>'Boys WHO kg'!E16*2.20462262185</f>
        <v>19.84160359665</v>
      </c>
      <c r="G16">
        <f>'Boys WHO kg'!F16*2.20462262185</f>
        <v>20.723452645390001</v>
      </c>
      <c r="H16">
        <f>'Boys WHO kg'!G16*2.20462262185</f>
        <v>22.266688480684998</v>
      </c>
      <c r="I16">
        <f>'Boys WHO kg'!H16*2.20462262185</f>
        <v>24.030386578165</v>
      </c>
      <c r="J16">
        <f>'Boys WHO kg'!I16*2.20462262185</f>
        <v>24.912235626905002</v>
      </c>
      <c r="K16">
        <f>'Boys WHO kg'!J16*2.20462262185</f>
        <v>26.675933724385001</v>
      </c>
      <c r="L16">
        <f>'Boys WHO kg'!K16*2.20462262185</f>
        <v>27.33732051094</v>
      </c>
      <c r="M16">
        <f>'Boys WHO kg'!L16*2.20462262185</f>
        <v>28.660094084050002</v>
      </c>
    </row>
    <row r="17" spans="1:13" ht="15" x14ac:dyDescent="0.3">
      <c r="A17" s="1">
        <v>15</v>
      </c>
      <c r="B17">
        <f t="shared" si="0"/>
        <v>456.25</v>
      </c>
      <c r="C17">
        <f>'Boys WHO kg'!B17*2.20462262185</f>
        <v>17.6369809748</v>
      </c>
      <c r="D17">
        <f>'Boys WHO kg'!C17*2.20462262185</f>
        <v>18.518830023540001</v>
      </c>
      <c r="E17">
        <f>'Boys WHO kg'!D17*2.20462262185</f>
        <v>18.959754547909998</v>
      </c>
      <c r="F17">
        <f>'Boys WHO kg'!E17*2.20462262185</f>
        <v>20.28252812102</v>
      </c>
      <c r="G17">
        <f>'Boys WHO kg'!F17*2.20462262185</f>
        <v>21.164377169759998</v>
      </c>
      <c r="H17">
        <f>'Boys WHO kg'!G17*2.20462262185</f>
        <v>22.707613005055002</v>
      </c>
      <c r="I17">
        <f>'Boys WHO kg'!H17*2.20462262185</f>
        <v>24.471311102535001</v>
      </c>
      <c r="J17">
        <f>'Boys WHO kg'!I17*2.20462262185</f>
        <v>25.573622413460001</v>
      </c>
      <c r="K17">
        <f>'Boys WHO kg'!J17*2.20462262185</f>
        <v>27.116858248755001</v>
      </c>
      <c r="L17">
        <f>'Boys WHO kg'!K17*2.20462262185</f>
        <v>27.998707297494999</v>
      </c>
      <c r="M17">
        <f>'Boys WHO kg'!L17*2.20462262185</f>
        <v>29.321480870605001</v>
      </c>
    </row>
    <row r="18" spans="1:13" ht="15" x14ac:dyDescent="0.3">
      <c r="A18" s="1">
        <v>16</v>
      </c>
      <c r="B18">
        <f t="shared" si="0"/>
        <v>486.66666666666669</v>
      </c>
      <c r="C18">
        <f>'Boys WHO kg'!B18*2.20462262185</f>
        <v>17.857443236984999</v>
      </c>
      <c r="D18">
        <f>'Boys WHO kg'!C18*2.20462262185</f>
        <v>18.739292285725</v>
      </c>
      <c r="E18">
        <f>'Boys WHO kg'!D18*2.20462262185</f>
        <v>19.400679072280003</v>
      </c>
      <c r="F18">
        <f>'Boys WHO kg'!E18*2.20462262185</f>
        <v>20.723452645390001</v>
      </c>
      <c r="G18">
        <f>'Boys WHO kg'!F18*2.20462262185</f>
        <v>21.605301694130002</v>
      </c>
      <c r="H18">
        <f>'Boys WHO kg'!G18*2.20462262185</f>
        <v>23.148537529424999</v>
      </c>
      <c r="I18">
        <f>'Boys WHO kg'!H18*2.20462262185</f>
        <v>24.912235626905002</v>
      </c>
      <c r="J18">
        <f>'Boys WHO kg'!I18*2.20462262185</f>
        <v>26.014546937830001</v>
      </c>
      <c r="K18">
        <f>'Boys WHO kg'!J18*2.20462262185</f>
        <v>27.77824503531</v>
      </c>
      <c r="L18">
        <f>'Boys WHO kg'!K18*2.20462262185</f>
        <v>28.439631821864999</v>
      </c>
      <c r="M18">
        <f>'Boys WHO kg'!L18*2.20462262185</f>
        <v>29.98286765716</v>
      </c>
    </row>
    <row r="19" spans="1:13" ht="15" x14ac:dyDescent="0.3">
      <c r="A19" s="1">
        <v>17</v>
      </c>
      <c r="B19">
        <f t="shared" si="0"/>
        <v>517.08333333333337</v>
      </c>
      <c r="C19">
        <f>'Boys WHO kg'!B19*2.20462262185</f>
        <v>18.298367761355003</v>
      </c>
      <c r="D19">
        <f>'Boys WHO kg'!C19*2.20462262185</f>
        <v>19.180216810094997</v>
      </c>
      <c r="E19">
        <f>'Boys WHO kg'!D19*2.20462262185</f>
        <v>19.621141334465001</v>
      </c>
      <c r="F19">
        <f>'Boys WHO kg'!E19*2.20462262185</f>
        <v>21.164377169759998</v>
      </c>
      <c r="G19">
        <f>'Boys WHO kg'!F19*2.20462262185</f>
        <v>22.046226218499999</v>
      </c>
      <c r="H19">
        <f>'Boys WHO kg'!G19*2.20462262185</f>
        <v>23.589462053795</v>
      </c>
      <c r="I19">
        <f>'Boys WHO kg'!H19*2.20462262185</f>
        <v>25.573622413460001</v>
      </c>
      <c r="J19">
        <f>'Boys WHO kg'!I19*2.20462262185</f>
        <v>26.455471462200002</v>
      </c>
      <c r="K19">
        <f>'Boys WHO kg'!J19*2.20462262185</f>
        <v>28.439631821864999</v>
      </c>
      <c r="L19">
        <f>'Boys WHO kg'!K19*2.20462262185</f>
        <v>29.101018608419999</v>
      </c>
      <c r="M19">
        <f>'Boys WHO kg'!L19*2.20462262185</f>
        <v>30.644254443715003</v>
      </c>
    </row>
    <row r="20" spans="1:13" ht="15" x14ac:dyDescent="0.3">
      <c r="A20" s="1">
        <v>18</v>
      </c>
      <c r="B20">
        <f t="shared" si="0"/>
        <v>547.5</v>
      </c>
      <c r="C20">
        <f>'Boys WHO kg'!B20*2.20462262185</f>
        <v>18.518830023540001</v>
      </c>
      <c r="D20">
        <f>'Boys WHO kg'!C20*2.20462262185</f>
        <v>19.621141334465001</v>
      </c>
      <c r="E20">
        <f>'Boys WHO kg'!D20*2.20462262185</f>
        <v>20.062065858834998</v>
      </c>
      <c r="F20">
        <f>'Boys WHO kg'!E20*2.20462262185</f>
        <v>21.384839431945</v>
      </c>
      <c r="G20">
        <f>'Boys WHO kg'!F20*2.20462262185</f>
        <v>22.266688480684998</v>
      </c>
      <c r="H20">
        <f>'Boys WHO kg'!G20*2.20462262185</f>
        <v>24.030386578165</v>
      </c>
      <c r="I20">
        <f>'Boys WHO kg'!H20*2.20462262185</f>
        <v>26.014546937830001</v>
      </c>
      <c r="J20">
        <f>'Boys WHO kg'!I20*2.20462262185</f>
        <v>27.116858248755001</v>
      </c>
      <c r="K20">
        <f>'Boys WHO kg'!J20*2.20462262185</f>
        <v>28.880556346235</v>
      </c>
      <c r="L20">
        <f>'Boys WHO kg'!K20*2.20462262185</f>
        <v>29.762405394975001</v>
      </c>
      <c r="M20">
        <f>'Boys WHO kg'!L20*2.20462262185</f>
        <v>31.305641230269998</v>
      </c>
    </row>
    <row r="21" spans="1:13" ht="15" x14ac:dyDescent="0.3">
      <c r="A21" s="1">
        <v>19</v>
      </c>
      <c r="B21">
        <f t="shared" si="0"/>
        <v>577.91666666666674</v>
      </c>
      <c r="C21">
        <f>'Boys WHO kg'!B21*2.20462262185</f>
        <v>18.959754547909998</v>
      </c>
      <c r="D21">
        <f>'Boys WHO kg'!C21*2.20462262185</f>
        <v>19.84160359665</v>
      </c>
      <c r="E21">
        <f>'Boys WHO kg'!D21*2.20462262185</f>
        <v>20.502990383205002</v>
      </c>
      <c r="F21">
        <f>'Boys WHO kg'!E21*2.20462262185</f>
        <v>21.825763956315001</v>
      </c>
      <c r="G21">
        <f>'Boys WHO kg'!F21*2.20462262185</f>
        <v>22.707613005055002</v>
      </c>
      <c r="H21">
        <f>'Boys WHO kg'!G21*2.20462262185</f>
        <v>24.471311102535001</v>
      </c>
      <c r="I21">
        <f>'Boys WHO kg'!H21*2.20462262185</f>
        <v>26.455471462200002</v>
      </c>
      <c r="J21">
        <f>'Boys WHO kg'!I21*2.20462262185</f>
        <v>27.557782773125002</v>
      </c>
      <c r="K21">
        <f>'Boys WHO kg'!J21*2.20462262185</f>
        <v>29.541943132789999</v>
      </c>
      <c r="L21">
        <f>'Boys WHO kg'!K21*2.20462262185</f>
        <v>30.203329919344998</v>
      </c>
      <c r="M21">
        <f>'Boys WHO kg'!L21*2.20462262185</f>
        <v>31.746565754640002</v>
      </c>
    </row>
    <row r="22" spans="1:13" ht="15" x14ac:dyDescent="0.3">
      <c r="A22" s="1">
        <v>20</v>
      </c>
      <c r="B22">
        <f t="shared" si="0"/>
        <v>608.33333333333337</v>
      </c>
      <c r="C22">
        <f>'Boys WHO kg'!B22*2.20462262185</f>
        <v>19.180216810094997</v>
      </c>
      <c r="D22">
        <f>'Boys WHO kg'!C22*2.20462262185</f>
        <v>20.28252812102</v>
      </c>
      <c r="E22">
        <f>'Boys WHO kg'!D22*2.20462262185</f>
        <v>20.723452645390001</v>
      </c>
      <c r="F22">
        <f>'Boys WHO kg'!E22*2.20462262185</f>
        <v>22.266688480684998</v>
      </c>
      <c r="G22">
        <f>'Boys WHO kg'!F22*2.20462262185</f>
        <v>23.148537529424999</v>
      </c>
      <c r="H22">
        <f>'Boys WHO kg'!G22*2.20462262185</f>
        <v>24.912235626905002</v>
      </c>
      <c r="I22">
        <f>'Boys WHO kg'!H22*2.20462262185</f>
        <v>26.896395986569999</v>
      </c>
      <c r="J22">
        <f>'Boys WHO kg'!I22*2.20462262185</f>
        <v>27.998707297494999</v>
      </c>
      <c r="K22">
        <f>'Boys WHO kg'!J22*2.20462262185</f>
        <v>29.98286765716</v>
      </c>
      <c r="L22">
        <f>'Boys WHO kg'!K22*2.20462262185</f>
        <v>30.864716705900001</v>
      </c>
      <c r="M22">
        <f>'Boys WHO kg'!L22*2.20462262185</f>
        <v>32.407952541195002</v>
      </c>
    </row>
    <row r="23" spans="1:13" ht="15" x14ac:dyDescent="0.3">
      <c r="A23" s="1">
        <v>21</v>
      </c>
      <c r="B23">
        <f t="shared" si="0"/>
        <v>638.75</v>
      </c>
      <c r="C23">
        <f>'Boys WHO kg'!B23*2.20462262185</f>
        <v>19.621141334465001</v>
      </c>
      <c r="D23">
        <f>'Boys WHO kg'!C23*2.20462262185</f>
        <v>20.502990383205002</v>
      </c>
      <c r="E23">
        <f>'Boys WHO kg'!D23*2.20462262185</f>
        <v>21.164377169759998</v>
      </c>
      <c r="F23">
        <f>'Boys WHO kg'!E23*2.20462262185</f>
        <v>22.707613005055002</v>
      </c>
      <c r="G23">
        <f>'Boys WHO kg'!F23*2.20462262185</f>
        <v>23.589462053795</v>
      </c>
      <c r="H23">
        <f>'Boys WHO kg'!G23*2.20462262185</f>
        <v>25.353160151274999</v>
      </c>
      <c r="I23">
        <f>'Boys WHO kg'!H23*2.20462262185</f>
        <v>27.557782773125002</v>
      </c>
      <c r="J23">
        <f>'Boys WHO kg'!I23*2.20462262185</f>
        <v>28.660094084050002</v>
      </c>
      <c r="K23">
        <f>'Boys WHO kg'!J23*2.20462262185</f>
        <v>30.644254443715003</v>
      </c>
      <c r="L23">
        <f>'Boys WHO kg'!K23*2.20462262185</f>
        <v>31.526103492455</v>
      </c>
      <c r="M23">
        <f>'Boys WHO kg'!L23*2.20462262185</f>
        <v>33.069339327750001</v>
      </c>
    </row>
    <row r="24" spans="1:13" ht="15" x14ac:dyDescent="0.3">
      <c r="A24" s="1">
        <v>22</v>
      </c>
      <c r="B24">
        <f t="shared" si="0"/>
        <v>669.16666666666674</v>
      </c>
      <c r="C24">
        <f>'Boys WHO kg'!B24*2.20462262185</f>
        <v>19.84160359665</v>
      </c>
      <c r="D24">
        <f>'Boys WHO kg'!C24*2.20462262185</f>
        <v>20.943914907575</v>
      </c>
      <c r="E24">
        <f>'Boys WHO kg'!D24*2.20462262185</f>
        <v>21.605301694130002</v>
      </c>
      <c r="F24">
        <f>'Boys WHO kg'!E24*2.20462262185</f>
        <v>23.148537529424999</v>
      </c>
      <c r="G24">
        <f>'Boys WHO kg'!F24*2.20462262185</f>
        <v>24.030386578165</v>
      </c>
      <c r="H24">
        <f>'Boys WHO kg'!G24*2.20462262185</f>
        <v>26.014546937830001</v>
      </c>
      <c r="I24">
        <f>'Boys WHO kg'!H24*2.20462262185</f>
        <v>27.998707297494999</v>
      </c>
      <c r="J24">
        <f>'Boys WHO kg'!I24*2.20462262185</f>
        <v>29.101018608419999</v>
      </c>
      <c r="K24">
        <f>'Boys WHO kg'!J24*2.20462262185</f>
        <v>31.305641230269998</v>
      </c>
      <c r="L24">
        <f>'Boys WHO kg'!K24*2.20462262185</f>
        <v>31.967028016825001</v>
      </c>
      <c r="M24">
        <f>'Boys WHO kg'!L24*2.20462262185</f>
        <v>33.730726114305</v>
      </c>
    </row>
    <row r="25" spans="1:13" ht="15" x14ac:dyDescent="0.3">
      <c r="A25" s="1">
        <v>23</v>
      </c>
      <c r="B25">
        <f t="shared" si="0"/>
        <v>699.58333333333337</v>
      </c>
      <c r="C25">
        <f>'Boys WHO kg'!B25*2.20462262185</f>
        <v>20.28252812102</v>
      </c>
      <c r="D25">
        <f>'Boys WHO kg'!C25*2.20462262185</f>
        <v>21.384839431945</v>
      </c>
      <c r="E25">
        <f>'Boys WHO kg'!D25*2.20462262185</f>
        <v>21.825763956315001</v>
      </c>
      <c r="F25">
        <f>'Boys WHO kg'!E25*2.20462262185</f>
        <v>23.368999791610001</v>
      </c>
      <c r="G25">
        <f>'Boys WHO kg'!F25*2.20462262185</f>
        <v>24.471311102535001</v>
      </c>
      <c r="H25">
        <f>'Boys WHO kg'!G25*2.20462262185</f>
        <v>26.455471462200002</v>
      </c>
      <c r="I25">
        <f>'Boys WHO kg'!H25*2.20462262185</f>
        <v>28.439631821864999</v>
      </c>
      <c r="J25">
        <f>'Boys WHO kg'!I25*2.20462262185</f>
        <v>29.541943132789999</v>
      </c>
      <c r="K25">
        <f>'Boys WHO kg'!J25*2.20462262185</f>
        <v>31.746565754640002</v>
      </c>
      <c r="L25">
        <f>'Boys WHO kg'!K25*2.20462262185</f>
        <v>32.628414803380004</v>
      </c>
      <c r="M25">
        <f>'Boys WHO kg'!L25*2.20462262185</f>
        <v>34.392112900859999</v>
      </c>
    </row>
    <row r="26" spans="1:13" ht="15" x14ac:dyDescent="0.3">
      <c r="A26" s="1">
        <v>24</v>
      </c>
      <c r="B26">
        <f t="shared" si="0"/>
        <v>730</v>
      </c>
      <c r="C26">
        <f>'Boys WHO kg'!B26*2.20462262185</f>
        <v>20.502990383205002</v>
      </c>
      <c r="D26">
        <f>'Boys WHO kg'!C26*2.20462262185</f>
        <v>21.605301694130002</v>
      </c>
      <c r="E26">
        <f>'Boys WHO kg'!D26*2.20462262185</f>
        <v>22.266688480684998</v>
      </c>
      <c r="F26">
        <f>'Boys WHO kg'!E26*2.20462262185</f>
        <v>23.809924315980002</v>
      </c>
      <c r="G26">
        <f>'Boys WHO kg'!F26*2.20462262185</f>
        <v>24.912235626905002</v>
      </c>
      <c r="H26">
        <f>'Boys WHO kg'!G26*2.20462262185</f>
        <v>26.896395986569999</v>
      </c>
      <c r="I26">
        <f>'Boys WHO kg'!H26*2.20462262185</f>
        <v>28.880556346235</v>
      </c>
      <c r="J26">
        <f>'Boys WHO kg'!I26*2.20462262185</f>
        <v>30.203329919344998</v>
      </c>
      <c r="K26">
        <f>'Boys WHO kg'!J26*2.20462262185</f>
        <v>32.407952541195002</v>
      </c>
      <c r="L26">
        <f>'Boys WHO kg'!K26*2.20462262185</f>
        <v>33.289801589935003</v>
      </c>
      <c r="M26">
        <f>'Boys WHO kg'!L26*2.20462262185</f>
        <v>35.053499687414998</v>
      </c>
    </row>
    <row r="27" spans="1:13" ht="15" x14ac:dyDescent="0.3">
      <c r="A27" s="1">
        <v>25</v>
      </c>
      <c r="B27">
        <f t="shared" si="0"/>
        <v>760.41666666666674</v>
      </c>
      <c r="C27">
        <f>'Boys WHO kg'!B27*2.20462262185</f>
        <v>20.943914907575</v>
      </c>
      <c r="D27">
        <f>'Boys WHO kg'!C27*2.20462262185</f>
        <v>22.046226218499999</v>
      </c>
      <c r="E27">
        <f>'Boys WHO kg'!D27*2.20462262185</f>
        <v>22.48715074287</v>
      </c>
      <c r="F27">
        <f>'Boys WHO kg'!E27*2.20462262185</f>
        <v>24.250848840349999</v>
      </c>
      <c r="G27">
        <f>'Boys WHO kg'!F27*2.20462262185</f>
        <v>25.13269788909</v>
      </c>
      <c r="H27">
        <f>'Boys WHO kg'!G27*2.20462262185</f>
        <v>27.33732051094</v>
      </c>
      <c r="I27">
        <f>'Boys WHO kg'!H27*2.20462262185</f>
        <v>29.321480870605001</v>
      </c>
      <c r="J27">
        <f>'Boys WHO kg'!I27*2.20462262185</f>
        <v>30.644254443715003</v>
      </c>
      <c r="K27">
        <f>'Boys WHO kg'!J27*2.20462262185</f>
        <v>32.848877065564999</v>
      </c>
      <c r="L27">
        <f>'Boys WHO kg'!K27*2.20462262185</f>
        <v>33.730726114305</v>
      </c>
      <c r="M27">
        <f>'Boys WHO kg'!L27*2.20462262185</f>
        <v>35.494424211785002</v>
      </c>
    </row>
    <row r="28" spans="1:13" ht="15" x14ac:dyDescent="0.3">
      <c r="A28" s="1">
        <v>26</v>
      </c>
      <c r="B28">
        <f t="shared" si="0"/>
        <v>790.83333333333337</v>
      </c>
      <c r="C28">
        <f>'Boys WHO kg'!B28*2.20462262185</f>
        <v>21.164377169759998</v>
      </c>
      <c r="D28">
        <f>'Boys WHO kg'!C28*2.20462262185</f>
        <v>22.266688480684998</v>
      </c>
      <c r="E28">
        <f>'Boys WHO kg'!D28*2.20462262185</f>
        <v>22.928075267240001</v>
      </c>
      <c r="F28">
        <f>'Boys WHO kg'!E28*2.20462262185</f>
        <v>24.471311102535001</v>
      </c>
      <c r="G28">
        <f>'Boys WHO kg'!F28*2.20462262185</f>
        <v>25.573622413460001</v>
      </c>
      <c r="H28">
        <f>'Boys WHO kg'!G28*2.20462262185</f>
        <v>27.557782773125002</v>
      </c>
      <c r="I28">
        <f>'Boys WHO kg'!H28*2.20462262185</f>
        <v>29.98286765716</v>
      </c>
      <c r="J28">
        <f>'Boys WHO kg'!I28*2.20462262185</f>
        <v>31.085178968085</v>
      </c>
      <c r="K28">
        <f>'Boys WHO kg'!J28*2.20462262185</f>
        <v>33.510263852119998</v>
      </c>
      <c r="L28">
        <f>'Boys WHO kg'!K28*2.20462262185</f>
        <v>34.392112900859999</v>
      </c>
      <c r="M28">
        <f>'Boys WHO kg'!L28*2.20462262185</f>
        <v>36.155810998339994</v>
      </c>
    </row>
    <row r="29" spans="1:13" ht="15" x14ac:dyDescent="0.3">
      <c r="A29" s="1">
        <v>27</v>
      </c>
      <c r="B29">
        <f t="shared" si="0"/>
        <v>821.25</v>
      </c>
      <c r="C29">
        <f>'Boys WHO kg'!B29*2.20462262185</f>
        <v>21.384839431945</v>
      </c>
      <c r="D29">
        <f>'Boys WHO kg'!C29*2.20462262185</f>
        <v>22.48715074287</v>
      </c>
      <c r="E29">
        <f>'Boys WHO kg'!D29*2.20462262185</f>
        <v>23.148537529424999</v>
      </c>
      <c r="F29">
        <f>'Boys WHO kg'!E29*2.20462262185</f>
        <v>24.912235626905002</v>
      </c>
      <c r="G29">
        <f>'Boys WHO kg'!F29*2.20462262185</f>
        <v>26.014546937830001</v>
      </c>
      <c r="H29">
        <f>'Boys WHO kg'!G29*2.20462262185</f>
        <v>27.998707297494999</v>
      </c>
      <c r="I29">
        <f>'Boys WHO kg'!H29*2.20462262185</f>
        <v>30.423792181530001</v>
      </c>
      <c r="J29">
        <f>'Boys WHO kg'!I29*2.20462262185</f>
        <v>31.746565754640002</v>
      </c>
      <c r="K29">
        <f>'Boys WHO kg'!J29*2.20462262185</f>
        <v>33.951188376490002</v>
      </c>
      <c r="L29">
        <f>'Boys WHO kg'!K29*2.20462262185</f>
        <v>35.053499687414998</v>
      </c>
      <c r="M29">
        <f>'Boys WHO kg'!L29*2.20462262185</f>
        <v>36.817197784895001</v>
      </c>
    </row>
    <row r="30" spans="1:13" ht="15" x14ac:dyDescent="0.3">
      <c r="A30" s="1">
        <v>28</v>
      </c>
      <c r="B30">
        <f t="shared" si="0"/>
        <v>851.66666666666674</v>
      </c>
      <c r="C30">
        <f>'Boys WHO kg'!B30*2.20462262185</f>
        <v>21.825763956315001</v>
      </c>
      <c r="D30">
        <f>'Boys WHO kg'!C30*2.20462262185</f>
        <v>22.928075267240001</v>
      </c>
      <c r="E30">
        <f>'Boys WHO kg'!D30*2.20462262185</f>
        <v>23.589462053795</v>
      </c>
      <c r="F30">
        <f>'Boys WHO kg'!E30*2.20462262185</f>
        <v>25.353160151274999</v>
      </c>
      <c r="G30">
        <f>'Boys WHO kg'!F30*2.20462262185</f>
        <v>26.455471462200002</v>
      </c>
      <c r="H30">
        <f>'Boys WHO kg'!G30*2.20462262185</f>
        <v>28.439631821864999</v>
      </c>
      <c r="I30">
        <f>'Boys WHO kg'!H30*2.20462262185</f>
        <v>30.864716705900001</v>
      </c>
      <c r="J30">
        <f>'Boys WHO kg'!I30*2.20462262185</f>
        <v>32.187490279009999</v>
      </c>
      <c r="K30">
        <f>'Boys WHO kg'!J30*2.20462262185</f>
        <v>34.612575163045001</v>
      </c>
      <c r="L30">
        <f>'Boys WHO kg'!K30*2.20462262185</f>
        <v>35.494424211785002</v>
      </c>
      <c r="M30">
        <f>'Boys WHO kg'!L30*2.20462262185</f>
        <v>37.47858457145</v>
      </c>
    </row>
    <row r="31" spans="1:13" ht="15" x14ac:dyDescent="0.3">
      <c r="A31" s="1">
        <v>29</v>
      </c>
      <c r="B31">
        <f t="shared" si="0"/>
        <v>882.08333333333337</v>
      </c>
      <c r="C31">
        <f>'Boys WHO kg'!B31*2.20462262185</f>
        <v>22.046226218499999</v>
      </c>
      <c r="D31">
        <f>'Boys WHO kg'!C31*2.20462262185</f>
        <v>23.148537529424999</v>
      </c>
      <c r="E31">
        <f>'Boys WHO kg'!D31*2.20462262185</f>
        <v>23.809924315980002</v>
      </c>
      <c r="F31">
        <f>'Boys WHO kg'!E31*2.20462262185</f>
        <v>25.573622413460001</v>
      </c>
      <c r="G31">
        <f>'Boys WHO kg'!F31*2.20462262185</f>
        <v>26.675933724385001</v>
      </c>
      <c r="H31">
        <f>'Boys WHO kg'!G31*2.20462262185</f>
        <v>28.880556346235</v>
      </c>
      <c r="I31">
        <f>'Boys WHO kg'!H31*2.20462262185</f>
        <v>31.305641230269998</v>
      </c>
      <c r="J31">
        <f>'Boys WHO kg'!I31*2.20462262185</f>
        <v>32.628414803380004</v>
      </c>
      <c r="K31">
        <f>'Boys WHO kg'!J31*2.20462262185</f>
        <v>35.053499687414998</v>
      </c>
      <c r="L31">
        <f>'Boys WHO kg'!K31*2.20462262185</f>
        <v>36.155810998339994</v>
      </c>
      <c r="M31">
        <f>'Boys WHO kg'!L31*2.20462262185</f>
        <v>38.139971358004999</v>
      </c>
    </row>
    <row r="32" spans="1:13" ht="15" x14ac:dyDescent="0.3">
      <c r="A32" s="1">
        <v>30</v>
      </c>
      <c r="B32">
        <f t="shared" si="0"/>
        <v>912.5</v>
      </c>
      <c r="C32">
        <f>'Boys WHO kg'!B32*2.20462262185</f>
        <v>22.266688480684998</v>
      </c>
      <c r="D32">
        <f>'Boys WHO kg'!C32*2.20462262185</f>
        <v>23.589462053795</v>
      </c>
      <c r="E32">
        <f>'Boys WHO kg'!D32*2.20462262185</f>
        <v>24.250848840349999</v>
      </c>
      <c r="F32">
        <f>'Boys WHO kg'!E32*2.20462262185</f>
        <v>26.014546937830001</v>
      </c>
      <c r="G32">
        <f>'Boys WHO kg'!F32*2.20462262185</f>
        <v>27.116858248755001</v>
      </c>
      <c r="H32">
        <f>'Boys WHO kg'!G32*2.20462262185</f>
        <v>29.321480870605001</v>
      </c>
      <c r="I32">
        <f>'Boys WHO kg'!H32*2.20462262185</f>
        <v>31.746565754640002</v>
      </c>
      <c r="J32">
        <f>'Boys WHO kg'!I32*2.20462262185</f>
        <v>33.069339327750001</v>
      </c>
      <c r="K32">
        <f>'Boys WHO kg'!J32*2.20462262185</f>
        <v>35.714886473969997</v>
      </c>
      <c r="L32">
        <f>'Boys WHO kg'!K32*2.20462262185</f>
        <v>36.596735522710006</v>
      </c>
      <c r="M32">
        <f>'Boys WHO kg'!L32*2.20462262185</f>
        <v>38.580895882375003</v>
      </c>
    </row>
    <row r="33" spans="1:13" ht="15" x14ac:dyDescent="0.3">
      <c r="A33" s="1">
        <v>31</v>
      </c>
      <c r="B33">
        <f t="shared" si="0"/>
        <v>942.91666666666674</v>
      </c>
      <c r="C33">
        <f>'Boys WHO kg'!B33*2.20462262185</f>
        <v>22.707613005055002</v>
      </c>
      <c r="D33">
        <f>'Boys WHO kg'!C33*2.20462262185</f>
        <v>23.809924315980002</v>
      </c>
      <c r="E33">
        <f>'Boys WHO kg'!D33*2.20462262185</f>
        <v>24.471311102535001</v>
      </c>
      <c r="F33">
        <f>'Boys WHO kg'!E33*2.20462262185</f>
        <v>26.235009200015</v>
      </c>
      <c r="G33">
        <f>'Boys WHO kg'!F33*2.20462262185</f>
        <v>27.33732051094</v>
      </c>
      <c r="H33">
        <f>'Boys WHO kg'!G33*2.20462262185</f>
        <v>29.762405394975001</v>
      </c>
      <c r="I33">
        <f>'Boys WHO kg'!H33*2.20462262185</f>
        <v>32.187490279009999</v>
      </c>
      <c r="J33">
        <f>'Boys WHO kg'!I33*2.20462262185</f>
        <v>33.510263852119998</v>
      </c>
      <c r="K33">
        <f>'Boys WHO kg'!J33*2.20462262185</f>
        <v>36.155810998339994</v>
      </c>
      <c r="L33">
        <f>'Boys WHO kg'!K33*2.20462262185</f>
        <v>37.258122309264998</v>
      </c>
      <c r="M33">
        <f>'Boys WHO kg'!L33*2.20462262185</f>
        <v>39.242282668930002</v>
      </c>
    </row>
    <row r="34" spans="1:13" ht="15" x14ac:dyDescent="0.3">
      <c r="A34" s="1">
        <v>32</v>
      </c>
      <c r="B34">
        <f t="shared" si="0"/>
        <v>973.33333333333337</v>
      </c>
      <c r="C34">
        <f>'Boys WHO kg'!B34*2.20462262185</f>
        <v>22.928075267240001</v>
      </c>
      <c r="D34">
        <f>'Boys WHO kg'!C34*2.20462262185</f>
        <v>24.030386578165</v>
      </c>
      <c r="E34">
        <f>'Boys WHO kg'!D34*2.20462262185</f>
        <v>24.69177336472</v>
      </c>
      <c r="F34">
        <f>'Boys WHO kg'!E34*2.20462262185</f>
        <v>26.675933724385001</v>
      </c>
      <c r="G34">
        <f>'Boys WHO kg'!F34*2.20462262185</f>
        <v>27.77824503531</v>
      </c>
      <c r="H34">
        <f>'Boys WHO kg'!G34*2.20462262185</f>
        <v>30.203329919344998</v>
      </c>
      <c r="I34">
        <f>'Boys WHO kg'!H34*2.20462262185</f>
        <v>32.628414803380004</v>
      </c>
      <c r="J34">
        <f>'Boys WHO kg'!I34*2.20462262185</f>
        <v>34.171650638674997</v>
      </c>
      <c r="K34">
        <f>'Boys WHO kg'!J34*2.20462262185</f>
        <v>36.596735522710006</v>
      </c>
      <c r="L34">
        <f>'Boys WHO kg'!K34*2.20462262185</f>
        <v>37.699046833635002</v>
      </c>
      <c r="M34">
        <f>'Boys WHO kg'!L34*2.20462262185</f>
        <v>39.683207193299999</v>
      </c>
    </row>
    <row r="35" spans="1:13" ht="15" x14ac:dyDescent="0.3">
      <c r="A35" s="1">
        <v>33</v>
      </c>
      <c r="B35">
        <f t="shared" ref="B35:B62" si="1">A35*(365/12)</f>
        <v>1003.75</v>
      </c>
      <c r="C35">
        <f>'Boys WHO kg'!B35*2.20462262185</f>
        <v>23.148537529424999</v>
      </c>
      <c r="D35">
        <f>'Boys WHO kg'!C35*2.20462262185</f>
        <v>24.471311102535001</v>
      </c>
      <c r="E35">
        <f>'Boys WHO kg'!D35*2.20462262185</f>
        <v>25.13269788909</v>
      </c>
      <c r="F35">
        <f>'Boys WHO kg'!E35*2.20462262185</f>
        <v>26.896395986569999</v>
      </c>
      <c r="G35">
        <f>'Boys WHO kg'!F35*2.20462262185</f>
        <v>28.219169559680001</v>
      </c>
      <c r="H35">
        <f>'Boys WHO kg'!G35*2.20462262185</f>
        <v>30.423792181530001</v>
      </c>
      <c r="I35">
        <f>'Boys WHO kg'!H35*2.20462262185</f>
        <v>33.069339327750001</v>
      </c>
      <c r="J35">
        <f>'Boys WHO kg'!I35*2.20462262185</f>
        <v>34.612575163045001</v>
      </c>
      <c r="K35">
        <f>'Boys WHO kg'!J35*2.20462262185</f>
        <v>37.258122309264998</v>
      </c>
      <c r="L35">
        <f>'Boys WHO kg'!K35*2.20462262185</f>
        <v>38.139971358004999</v>
      </c>
      <c r="M35">
        <f>'Boys WHO kg'!L35*2.20462262185</f>
        <v>40.344593979854999</v>
      </c>
    </row>
    <row r="36" spans="1:13" ht="15" x14ac:dyDescent="0.3">
      <c r="A36" s="1">
        <v>34</v>
      </c>
      <c r="B36">
        <f t="shared" si="1"/>
        <v>1034.1666666666667</v>
      </c>
      <c r="C36">
        <f>'Boys WHO kg'!B36*2.20462262185</f>
        <v>23.368999791610001</v>
      </c>
      <c r="D36">
        <f>'Boys WHO kg'!C36*2.20462262185</f>
        <v>24.69177336472</v>
      </c>
      <c r="E36">
        <f>'Boys WHO kg'!D36*2.20462262185</f>
        <v>25.353160151274999</v>
      </c>
      <c r="F36">
        <f>'Boys WHO kg'!E36*2.20462262185</f>
        <v>27.33732051094</v>
      </c>
      <c r="G36">
        <f>'Boys WHO kg'!F36*2.20462262185</f>
        <v>28.439631821864999</v>
      </c>
      <c r="H36">
        <f>'Boys WHO kg'!G36*2.20462262185</f>
        <v>30.864716705900001</v>
      </c>
      <c r="I36">
        <f>'Boys WHO kg'!H36*2.20462262185</f>
        <v>33.510263852119998</v>
      </c>
      <c r="J36">
        <f>'Boys WHO kg'!I36*2.20462262185</f>
        <v>35.053499687414998</v>
      </c>
      <c r="K36">
        <f>'Boys WHO kg'!J36*2.20462262185</f>
        <v>37.699046833635002</v>
      </c>
      <c r="L36">
        <f>'Boys WHO kg'!K36*2.20462262185</f>
        <v>38.801358144560005</v>
      </c>
      <c r="M36">
        <f>'Boys WHO kg'!L36*2.20462262185</f>
        <v>41.005980766410005</v>
      </c>
    </row>
    <row r="37" spans="1:13" ht="15" x14ac:dyDescent="0.3">
      <c r="A37" s="1">
        <v>35</v>
      </c>
      <c r="B37">
        <f t="shared" si="1"/>
        <v>1064.5833333333335</v>
      </c>
      <c r="C37">
        <f>'Boys WHO kg'!B37*2.20462262185</f>
        <v>23.589462053795</v>
      </c>
      <c r="D37">
        <f>'Boys WHO kg'!C37*2.20462262185</f>
        <v>24.912235626905002</v>
      </c>
      <c r="E37">
        <f>'Boys WHO kg'!D37*2.20462262185</f>
        <v>25.573622413460001</v>
      </c>
      <c r="F37">
        <f>'Boys WHO kg'!E37*2.20462262185</f>
        <v>27.557782773125002</v>
      </c>
      <c r="G37">
        <f>'Boys WHO kg'!F37*2.20462262185</f>
        <v>28.880556346235</v>
      </c>
      <c r="H37">
        <f>'Boys WHO kg'!G37*2.20462262185</f>
        <v>31.305641230269998</v>
      </c>
      <c r="I37">
        <f>'Boys WHO kg'!H37*2.20462262185</f>
        <v>33.951188376490002</v>
      </c>
      <c r="J37">
        <f>'Boys WHO kg'!I37*2.20462262185</f>
        <v>35.494424211785002</v>
      </c>
      <c r="K37">
        <f>'Boys WHO kg'!J37*2.20462262185</f>
        <v>38.139971358004999</v>
      </c>
      <c r="L37">
        <f>'Boys WHO kg'!K37*2.20462262185</f>
        <v>39.242282668930002</v>
      </c>
      <c r="M37">
        <f>'Boys WHO kg'!L37*2.20462262185</f>
        <v>41.446905290780002</v>
      </c>
    </row>
    <row r="38" spans="1:13" ht="15" x14ac:dyDescent="0.3">
      <c r="A38" s="1">
        <v>36</v>
      </c>
      <c r="B38">
        <f t="shared" si="1"/>
        <v>1095</v>
      </c>
      <c r="C38">
        <f>'Boys WHO kg'!B38*2.20462262185</f>
        <v>23.809924315980002</v>
      </c>
      <c r="D38">
        <f>'Boys WHO kg'!C38*2.20462262185</f>
        <v>25.13269788909</v>
      </c>
      <c r="E38">
        <f>'Boys WHO kg'!D38*2.20462262185</f>
        <v>26.014546937830001</v>
      </c>
      <c r="F38">
        <f>'Boys WHO kg'!E38*2.20462262185</f>
        <v>27.998707297494999</v>
      </c>
      <c r="G38">
        <f>'Boys WHO kg'!F38*2.20462262185</f>
        <v>29.101018608419999</v>
      </c>
      <c r="H38">
        <f>'Boys WHO kg'!G38*2.20462262185</f>
        <v>31.526103492455</v>
      </c>
      <c r="I38">
        <f>'Boys WHO kg'!H38*2.20462262185</f>
        <v>34.392112900859999</v>
      </c>
      <c r="J38">
        <f>'Boys WHO kg'!I38*2.20462262185</f>
        <v>35.935348736154999</v>
      </c>
      <c r="K38">
        <f>'Boys WHO kg'!J38*2.20462262185</f>
        <v>38.580895882375003</v>
      </c>
      <c r="L38">
        <f>'Boys WHO kg'!K38*2.20462262185</f>
        <v>39.683207193299999</v>
      </c>
      <c r="M38">
        <f>'Boys WHO kg'!L38*2.20462262185</f>
        <v>42.108292077335001</v>
      </c>
    </row>
    <row r="39" spans="1:13" ht="15" x14ac:dyDescent="0.3">
      <c r="A39" s="1">
        <v>37</v>
      </c>
      <c r="B39">
        <f t="shared" si="1"/>
        <v>1125.4166666666667</v>
      </c>
      <c r="C39">
        <f>'Boys WHO kg'!B39*2.20462262185</f>
        <v>24.250848840349999</v>
      </c>
      <c r="D39">
        <f>'Boys WHO kg'!C39*2.20462262185</f>
        <v>25.573622413460001</v>
      </c>
      <c r="E39">
        <f>'Boys WHO kg'!D39*2.20462262185</f>
        <v>26.235009200015</v>
      </c>
      <c r="F39">
        <f>'Boys WHO kg'!E39*2.20462262185</f>
        <v>28.219169559680001</v>
      </c>
      <c r="G39">
        <f>'Boys WHO kg'!F39*2.20462262185</f>
        <v>29.541943132789999</v>
      </c>
      <c r="H39">
        <f>'Boys WHO kg'!G39*2.20462262185</f>
        <v>31.967028016825001</v>
      </c>
      <c r="I39">
        <f>'Boys WHO kg'!H39*2.20462262185</f>
        <v>34.833037425230003</v>
      </c>
      <c r="J39">
        <f>'Boys WHO kg'!I39*2.20462262185</f>
        <v>36.376273260525004</v>
      </c>
      <c r="K39">
        <f>'Boys WHO kg'!J39*2.20462262185</f>
        <v>39.242282668930002</v>
      </c>
      <c r="L39">
        <f>'Boys WHO kg'!K39*2.20462262185</f>
        <v>40.344593979854999</v>
      </c>
      <c r="M39">
        <f>'Boys WHO kg'!L39*2.20462262185</f>
        <v>42.549216601705005</v>
      </c>
    </row>
    <row r="40" spans="1:13" ht="15" x14ac:dyDescent="0.3">
      <c r="A40" s="1">
        <v>38</v>
      </c>
      <c r="B40">
        <f t="shared" si="1"/>
        <v>1155.8333333333335</v>
      </c>
      <c r="C40">
        <f>'Boys WHO kg'!B40*2.20462262185</f>
        <v>24.471311102535001</v>
      </c>
      <c r="D40">
        <f>'Boys WHO kg'!C40*2.20462262185</f>
        <v>25.794084675644999</v>
      </c>
      <c r="E40">
        <f>'Boys WHO kg'!D40*2.20462262185</f>
        <v>26.455471462200002</v>
      </c>
      <c r="F40">
        <f>'Boys WHO kg'!E40*2.20462262185</f>
        <v>28.439631821864999</v>
      </c>
      <c r="G40">
        <f>'Boys WHO kg'!F40*2.20462262185</f>
        <v>29.762405394975001</v>
      </c>
      <c r="H40">
        <f>'Boys WHO kg'!G40*2.20462262185</f>
        <v>32.407952541195002</v>
      </c>
      <c r="I40">
        <f>'Boys WHO kg'!H40*2.20462262185</f>
        <v>35.053499687414998</v>
      </c>
      <c r="J40">
        <f>'Boys WHO kg'!I40*2.20462262185</f>
        <v>36.817197784895001</v>
      </c>
      <c r="K40">
        <f>'Boys WHO kg'!J40*2.20462262185</f>
        <v>39.683207193299999</v>
      </c>
      <c r="L40">
        <f>'Boys WHO kg'!K40*2.20462262185</f>
        <v>40.785518504225003</v>
      </c>
      <c r="M40">
        <f>'Boys WHO kg'!L40*2.20462262185</f>
        <v>43.210603388260004</v>
      </c>
    </row>
    <row r="41" spans="1:13" ht="15" x14ac:dyDescent="0.3">
      <c r="A41" s="1">
        <v>39</v>
      </c>
      <c r="B41">
        <f t="shared" si="1"/>
        <v>1186.25</v>
      </c>
      <c r="C41">
        <f>'Boys WHO kg'!B41*2.20462262185</f>
        <v>24.69177336472</v>
      </c>
      <c r="D41">
        <f>'Boys WHO kg'!C41*2.20462262185</f>
        <v>26.014546937830001</v>
      </c>
      <c r="E41">
        <f>'Boys WHO kg'!D41*2.20462262185</f>
        <v>26.896395986569999</v>
      </c>
      <c r="F41">
        <f>'Boys WHO kg'!E41*2.20462262185</f>
        <v>28.880556346235</v>
      </c>
      <c r="G41">
        <f>'Boys WHO kg'!F41*2.20462262185</f>
        <v>30.203329919344998</v>
      </c>
      <c r="H41">
        <f>'Boys WHO kg'!G41*2.20462262185</f>
        <v>32.628414803380004</v>
      </c>
      <c r="I41">
        <f>'Boys WHO kg'!H41*2.20462262185</f>
        <v>35.494424211785002</v>
      </c>
      <c r="J41">
        <f>'Boys WHO kg'!I41*2.20462262185</f>
        <v>37.258122309264998</v>
      </c>
      <c r="K41">
        <f>'Boys WHO kg'!J41*2.20462262185</f>
        <v>40.124131717669997</v>
      </c>
      <c r="L41">
        <f>'Boys WHO kg'!K41*2.20462262185</f>
        <v>41.226443028595</v>
      </c>
      <c r="M41">
        <f>'Boys WHO kg'!L41*2.20462262185</f>
        <v>43.651527912630002</v>
      </c>
    </row>
    <row r="42" spans="1:13" ht="15" x14ac:dyDescent="0.3">
      <c r="A42" s="1">
        <v>40</v>
      </c>
      <c r="B42">
        <f t="shared" si="1"/>
        <v>1216.6666666666667</v>
      </c>
      <c r="C42">
        <f>'Boys WHO kg'!B42*2.20462262185</f>
        <v>24.912235626905002</v>
      </c>
      <c r="D42">
        <f>'Boys WHO kg'!C42*2.20462262185</f>
        <v>26.235009200015</v>
      </c>
      <c r="E42">
        <f>'Boys WHO kg'!D42*2.20462262185</f>
        <v>27.116858248755001</v>
      </c>
      <c r="F42">
        <f>'Boys WHO kg'!E42*2.20462262185</f>
        <v>29.101018608419999</v>
      </c>
      <c r="G42">
        <f>'Boys WHO kg'!F42*2.20462262185</f>
        <v>30.423792181530001</v>
      </c>
      <c r="H42">
        <f>'Boys WHO kg'!G42*2.20462262185</f>
        <v>33.069339327750001</v>
      </c>
      <c r="I42">
        <f>'Boys WHO kg'!H42*2.20462262185</f>
        <v>35.935348736154999</v>
      </c>
      <c r="J42">
        <f>'Boys WHO kg'!I42*2.20462262185</f>
        <v>37.699046833635002</v>
      </c>
      <c r="K42">
        <f>'Boys WHO kg'!J42*2.20462262185</f>
        <v>40.565056242040001</v>
      </c>
      <c r="L42">
        <f>'Boys WHO kg'!K42*2.20462262185</f>
        <v>41.887829815149999</v>
      </c>
      <c r="M42">
        <f>'Boys WHO kg'!L42*2.20462262185</f>
        <v>44.312914699185001</v>
      </c>
    </row>
    <row r="43" spans="1:13" ht="15" x14ac:dyDescent="0.3">
      <c r="A43" s="1">
        <v>41</v>
      </c>
      <c r="B43">
        <f t="shared" si="1"/>
        <v>1247.0833333333335</v>
      </c>
      <c r="C43">
        <f>'Boys WHO kg'!B43*2.20462262185</f>
        <v>25.13269788909</v>
      </c>
      <c r="D43">
        <f>'Boys WHO kg'!C43*2.20462262185</f>
        <v>26.675933724385001</v>
      </c>
      <c r="E43">
        <f>'Boys WHO kg'!D43*2.20462262185</f>
        <v>27.33732051094</v>
      </c>
      <c r="F43">
        <f>'Boys WHO kg'!E43*2.20462262185</f>
        <v>29.541943132789999</v>
      </c>
      <c r="G43">
        <f>'Boys WHO kg'!F43*2.20462262185</f>
        <v>30.864716705900001</v>
      </c>
      <c r="H43">
        <f>'Boys WHO kg'!G43*2.20462262185</f>
        <v>33.510263852119998</v>
      </c>
      <c r="I43">
        <f>'Boys WHO kg'!H43*2.20462262185</f>
        <v>36.376273260525004</v>
      </c>
      <c r="J43">
        <f>'Boys WHO kg'!I43*2.20462262185</f>
        <v>38.139971358004999</v>
      </c>
      <c r="K43">
        <f>'Boys WHO kg'!J43*2.20462262185</f>
        <v>41.005980766410005</v>
      </c>
      <c r="L43">
        <f>'Boys WHO kg'!K43*2.20462262185</f>
        <v>42.328754339519996</v>
      </c>
      <c r="M43">
        <f>'Boys WHO kg'!L43*2.20462262185</f>
        <v>44.753839223555005</v>
      </c>
    </row>
    <row r="44" spans="1:13" ht="15" x14ac:dyDescent="0.3">
      <c r="A44" s="1">
        <v>42</v>
      </c>
      <c r="B44">
        <f t="shared" si="1"/>
        <v>1277.5</v>
      </c>
      <c r="C44">
        <f>'Boys WHO kg'!B44*2.20462262185</f>
        <v>25.353160151274999</v>
      </c>
      <c r="D44">
        <f>'Boys WHO kg'!C44*2.20462262185</f>
        <v>26.896395986569999</v>
      </c>
      <c r="E44">
        <f>'Boys WHO kg'!D44*2.20462262185</f>
        <v>27.557782773125002</v>
      </c>
      <c r="F44">
        <f>'Boys WHO kg'!E44*2.20462262185</f>
        <v>29.762405394975001</v>
      </c>
      <c r="G44">
        <f>'Boys WHO kg'!F44*2.20462262185</f>
        <v>31.085178968085</v>
      </c>
      <c r="H44">
        <f>'Boys WHO kg'!G44*2.20462262185</f>
        <v>33.730726114305</v>
      </c>
      <c r="I44">
        <f>'Boys WHO kg'!H44*2.20462262185</f>
        <v>36.817197784895001</v>
      </c>
      <c r="J44">
        <f>'Boys WHO kg'!I44*2.20462262185</f>
        <v>38.580895882375003</v>
      </c>
      <c r="K44">
        <f>'Boys WHO kg'!J44*2.20462262185</f>
        <v>41.667367552964997</v>
      </c>
      <c r="L44">
        <f>'Boys WHO kg'!K44*2.20462262185</f>
        <v>42.76967886389</v>
      </c>
      <c r="M44">
        <f>'Boys WHO kg'!L44*2.20462262185</f>
        <v>45.415226010110004</v>
      </c>
    </row>
    <row r="45" spans="1:13" ht="15" x14ac:dyDescent="0.3">
      <c r="A45" s="1">
        <v>43</v>
      </c>
      <c r="B45">
        <f t="shared" si="1"/>
        <v>1307.9166666666667</v>
      </c>
      <c r="C45">
        <f>'Boys WHO kg'!B45*2.20462262185</f>
        <v>25.794084675644999</v>
      </c>
      <c r="D45">
        <f>'Boys WHO kg'!C45*2.20462262185</f>
        <v>27.116858248755001</v>
      </c>
      <c r="E45">
        <f>'Boys WHO kg'!D45*2.20462262185</f>
        <v>27.998707297494999</v>
      </c>
      <c r="F45">
        <f>'Boys WHO kg'!E45*2.20462262185</f>
        <v>29.98286765716</v>
      </c>
      <c r="G45">
        <f>'Boys WHO kg'!F45*2.20462262185</f>
        <v>31.526103492455</v>
      </c>
      <c r="H45">
        <f>'Boys WHO kg'!G45*2.20462262185</f>
        <v>34.171650638674997</v>
      </c>
      <c r="I45">
        <f>'Boys WHO kg'!H45*2.20462262185</f>
        <v>37.258122309264998</v>
      </c>
      <c r="J45">
        <f>'Boys WHO kg'!I45*2.20462262185</f>
        <v>39.021820406745</v>
      </c>
      <c r="K45">
        <f>'Boys WHO kg'!J45*2.20462262185</f>
        <v>42.108292077335001</v>
      </c>
      <c r="L45">
        <f>'Boys WHO kg'!K45*2.20462262185</f>
        <v>43.431065650444999</v>
      </c>
      <c r="M45">
        <f>'Boys WHO kg'!L45*2.20462262185</f>
        <v>45.856150534480001</v>
      </c>
    </row>
    <row r="46" spans="1:13" ht="15" x14ac:dyDescent="0.3">
      <c r="A46" s="1">
        <v>44</v>
      </c>
      <c r="B46">
        <f t="shared" si="1"/>
        <v>1338.3333333333335</v>
      </c>
      <c r="C46">
        <f>'Boys WHO kg'!B46*2.20462262185</f>
        <v>26.014546937830001</v>
      </c>
      <c r="D46">
        <f>'Boys WHO kg'!C46*2.20462262185</f>
        <v>27.33732051094</v>
      </c>
      <c r="E46">
        <f>'Boys WHO kg'!D46*2.20462262185</f>
        <v>28.219169559680001</v>
      </c>
      <c r="F46">
        <f>'Boys WHO kg'!E46*2.20462262185</f>
        <v>30.423792181530001</v>
      </c>
      <c r="G46">
        <f>'Boys WHO kg'!F46*2.20462262185</f>
        <v>31.746565754640002</v>
      </c>
      <c r="H46">
        <f>'Boys WHO kg'!G46*2.20462262185</f>
        <v>34.612575163045001</v>
      </c>
      <c r="I46">
        <f>'Boys WHO kg'!H46*2.20462262185</f>
        <v>37.699046833635002</v>
      </c>
      <c r="J46">
        <f>'Boys WHO kg'!I46*2.20462262185</f>
        <v>39.462744931114997</v>
      </c>
      <c r="K46">
        <f>'Boys WHO kg'!J46*2.20462262185</f>
        <v>42.549216601705005</v>
      </c>
      <c r="L46">
        <f>'Boys WHO kg'!K46*2.20462262185</f>
        <v>43.871990174814997</v>
      </c>
      <c r="M46">
        <f>'Boys WHO kg'!L46*2.20462262185</f>
        <v>46.517537321035</v>
      </c>
    </row>
    <row r="47" spans="1:13" ht="15" x14ac:dyDescent="0.3">
      <c r="A47" s="1">
        <v>45</v>
      </c>
      <c r="B47">
        <f t="shared" si="1"/>
        <v>1368.75</v>
      </c>
      <c r="C47">
        <f>'Boys WHO kg'!B47*2.20462262185</f>
        <v>26.235009200015</v>
      </c>
      <c r="D47">
        <f>'Boys WHO kg'!C47*2.20462262185</f>
        <v>27.557782773125002</v>
      </c>
      <c r="E47">
        <f>'Boys WHO kg'!D47*2.20462262185</f>
        <v>28.439631821864999</v>
      </c>
      <c r="F47">
        <f>'Boys WHO kg'!E47*2.20462262185</f>
        <v>30.644254443715003</v>
      </c>
      <c r="G47">
        <f>'Boys WHO kg'!F47*2.20462262185</f>
        <v>32.187490279009999</v>
      </c>
      <c r="H47">
        <f>'Boys WHO kg'!G47*2.20462262185</f>
        <v>34.833037425230003</v>
      </c>
      <c r="I47">
        <f>'Boys WHO kg'!H47*2.20462262185</f>
        <v>38.139971358004999</v>
      </c>
      <c r="J47">
        <f>'Boys WHO kg'!I47*2.20462262185</f>
        <v>39.903669455485002</v>
      </c>
      <c r="K47">
        <f>'Boys WHO kg'!J47*2.20462262185</f>
        <v>42.990141126075002</v>
      </c>
      <c r="L47">
        <f>'Boys WHO kg'!K47*2.20462262185</f>
        <v>44.312914699185001</v>
      </c>
      <c r="M47">
        <f>'Boys WHO kg'!L47*2.20462262185</f>
        <v>46.958461845405004</v>
      </c>
    </row>
    <row r="48" spans="1:13" ht="15" x14ac:dyDescent="0.3">
      <c r="A48" s="1">
        <v>46</v>
      </c>
      <c r="B48">
        <f t="shared" si="1"/>
        <v>1399.1666666666667</v>
      </c>
      <c r="C48">
        <f>'Boys WHO kg'!B48*2.20462262185</f>
        <v>26.455471462200002</v>
      </c>
      <c r="D48">
        <f>'Boys WHO kg'!C48*2.20462262185</f>
        <v>27.998707297494999</v>
      </c>
      <c r="E48">
        <f>'Boys WHO kg'!D48*2.20462262185</f>
        <v>28.660094084050002</v>
      </c>
      <c r="F48">
        <f>'Boys WHO kg'!E48*2.20462262185</f>
        <v>31.085178968085</v>
      </c>
      <c r="G48">
        <f>'Boys WHO kg'!F48*2.20462262185</f>
        <v>32.407952541195002</v>
      </c>
      <c r="H48">
        <f>'Boys WHO kg'!G48*2.20462262185</f>
        <v>35.2739619496</v>
      </c>
      <c r="I48">
        <f>'Boys WHO kg'!H48*2.20462262185</f>
        <v>38.360433620189994</v>
      </c>
      <c r="J48">
        <f>'Boys WHO kg'!I48*2.20462262185</f>
        <v>40.344593979854999</v>
      </c>
      <c r="K48">
        <f>'Boys WHO kg'!J48*2.20462262185</f>
        <v>43.651527912630002</v>
      </c>
      <c r="L48">
        <f>'Boys WHO kg'!K48*2.20462262185</f>
        <v>44.97430148574</v>
      </c>
      <c r="M48">
        <f>'Boys WHO kg'!L48*2.20462262185</f>
        <v>47.619848631960004</v>
      </c>
    </row>
    <row r="49" spans="1:13" ht="15" x14ac:dyDescent="0.3">
      <c r="A49" s="1">
        <v>47</v>
      </c>
      <c r="B49">
        <f t="shared" si="1"/>
        <v>1429.5833333333335</v>
      </c>
      <c r="C49">
        <f>'Boys WHO kg'!B49*2.20462262185</f>
        <v>26.675933724385001</v>
      </c>
      <c r="D49">
        <f>'Boys WHO kg'!C49*2.20462262185</f>
        <v>28.219169559680001</v>
      </c>
      <c r="E49">
        <f>'Boys WHO kg'!D49*2.20462262185</f>
        <v>29.101018608419999</v>
      </c>
      <c r="F49">
        <f>'Boys WHO kg'!E49*2.20462262185</f>
        <v>31.305641230269998</v>
      </c>
      <c r="G49">
        <f>'Boys WHO kg'!F49*2.20462262185</f>
        <v>32.848877065564999</v>
      </c>
      <c r="H49">
        <f>'Boys WHO kg'!G49*2.20462262185</f>
        <v>35.714886473969997</v>
      </c>
      <c r="I49">
        <f>'Boys WHO kg'!H49*2.20462262185</f>
        <v>38.801358144560005</v>
      </c>
      <c r="J49">
        <f>'Boys WHO kg'!I49*2.20462262185</f>
        <v>40.785518504225003</v>
      </c>
      <c r="K49">
        <f>'Boys WHO kg'!J49*2.20462262185</f>
        <v>44.092452436999999</v>
      </c>
      <c r="L49">
        <f>'Boys WHO kg'!K49*2.20462262185</f>
        <v>45.415226010110004</v>
      </c>
      <c r="M49">
        <f>'Boys WHO kg'!L49*2.20462262185</f>
        <v>48.281235418514996</v>
      </c>
    </row>
    <row r="50" spans="1:13" ht="15" x14ac:dyDescent="0.3">
      <c r="A50" s="1">
        <v>48</v>
      </c>
      <c r="B50">
        <f t="shared" si="1"/>
        <v>1460</v>
      </c>
      <c r="C50">
        <f>'Boys WHO kg'!B50*2.20462262185</f>
        <v>26.896395986569999</v>
      </c>
      <c r="D50">
        <f>'Boys WHO kg'!C50*2.20462262185</f>
        <v>28.439631821864999</v>
      </c>
      <c r="E50">
        <f>'Boys WHO kg'!D50*2.20462262185</f>
        <v>29.321480870605001</v>
      </c>
      <c r="F50">
        <f>'Boys WHO kg'!E50*2.20462262185</f>
        <v>31.526103492455</v>
      </c>
      <c r="G50">
        <f>'Boys WHO kg'!F50*2.20462262185</f>
        <v>33.069339327750001</v>
      </c>
      <c r="H50">
        <f>'Boys WHO kg'!G50*2.20462262185</f>
        <v>35.935348736154999</v>
      </c>
      <c r="I50">
        <f>'Boys WHO kg'!H50*2.20462262185</f>
        <v>39.242282668930002</v>
      </c>
      <c r="J50">
        <f>'Boys WHO kg'!I50*2.20462262185</f>
        <v>41.226443028595</v>
      </c>
      <c r="K50">
        <f>'Boys WHO kg'!J50*2.20462262185</f>
        <v>44.533376961369996</v>
      </c>
      <c r="L50">
        <f>'Boys WHO kg'!K50*2.20462262185</f>
        <v>46.076612796664996</v>
      </c>
      <c r="M50">
        <f>'Boys WHO kg'!L50*2.20462262185</f>
        <v>48.722159942885007</v>
      </c>
    </row>
    <row r="51" spans="1:13" ht="15" x14ac:dyDescent="0.3">
      <c r="A51" s="1">
        <v>49</v>
      </c>
      <c r="B51">
        <f t="shared" si="1"/>
        <v>1490.4166666666667</v>
      </c>
      <c r="C51">
        <f>'Boys WHO kg'!B51*2.20462262185</f>
        <v>27.116858248755001</v>
      </c>
      <c r="D51">
        <f>'Boys WHO kg'!C51*2.20462262185</f>
        <v>28.660094084050002</v>
      </c>
      <c r="E51">
        <f>'Boys WHO kg'!D51*2.20462262185</f>
        <v>29.541943132789999</v>
      </c>
      <c r="F51">
        <f>'Boys WHO kg'!E51*2.20462262185</f>
        <v>31.967028016825001</v>
      </c>
      <c r="G51">
        <f>'Boys WHO kg'!F51*2.20462262185</f>
        <v>33.510263852119998</v>
      </c>
      <c r="H51">
        <f>'Boys WHO kg'!G51*2.20462262185</f>
        <v>36.376273260525004</v>
      </c>
      <c r="I51">
        <f>'Boys WHO kg'!H51*2.20462262185</f>
        <v>39.683207193299999</v>
      </c>
      <c r="J51">
        <f>'Boys WHO kg'!I51*2.20462262185</f>
        <v>41.667367552964997</v>
      </c>
      <c r="K51">
        <f>'Boys WHO kg'!J51*2.20462262185</f>
        <v>44.97430148574</v>
      </c>
      <c r="L51">
        <f>'Boys WHO kg'!K51*2.20462262185</f>
        <v>46.517537321035</v>
      </c>
      <c r="M51">
        <f>'Boys WHO kg'!L51*2.20462262185</f>
        <v>49.383546729439999</v>
      </c>
    </row>
    <row r="52" spans="1:13" ht="15" x14ac:dyDescent="0.3">
      <c r="A52" s="1">
        <v>50</v>
      </c>
      <c r="B52">
        <f t="shared" si="1"/>
        <v>1520.8333333333335</v>
      </c>
      <c r="C52">
        <f>'Boys WHO kg'!B52*2.20462262185</f>
        <v>27.33732051094</v>
      </c>
      <c r="D52">
        <f>'Boys WHO kg'!C52*2.20462262185</f>
        <v>28.880556346235</v>
      </c>
      <c r="E52">
        <f>'Boys WHO kg'!D52*2.20462262185</f>
        <v>29.762405394975001</v>
      </c>
      <c r="F52">
        <f>'Boys WHO kg'!E52*2.20462262185</f>
        <v>32.187490279009999</v>
      </c>
      <c r="G52">
        <f>'Boys WHO kg'!F52*2.20462262185</f>
        <v>33.730726114305</v>
      </c>
      <c r="H52">
        <f>'Boys WHO kg'!G52*2.20462262185</f>
        <v>36.817197784895001</v>
      </c>
      <c r="I52">
        <f>'Boys WHO kg'!H52*2.20462262185</f>
        <v>40.124131717669997</v>
      </c>
      <c r="J52">
        <f>'Boys WHO kg'!I52*2.20462262185</f>
        <v>42.108292077335001</v>
      </c>
      <c r="K52">
        <f>'Boys WHO kg'!J52*2.20462262185</f>
        <v>45.635688272294999</v>
      </c>
      <c r="L52">
        <f>'Boys WHO kg'!K52*2.20462262185</f>
        <v>46.958461845405004</v>
      </c>
      <c r="M52">
        <f>'Boys WHO kg'!L52*2.20462262185</f>
        <v>49.824471253810003</v>
      </c>
    </row>
    <row r="53" spans="1:13" ht="15" x14ac:dyDescent="0.3">
      <c r="A53" s="1">
        <v>51</v>
      </c>
      <c r="B53">
        <f t="shared" si="1"/>
        <v>1551.25</v>
      </c>
      <c r="C53">
        <f>'Boys WHO kg'!B53*2.20462262185</f>
        <v>27.557782773125002</v>
      </c>
      <c r="D53">
        <f>'Boys WHO kg'!C53*2.20462262185</f>
        <v>29.321480870605001</v>
      </c>
      <c r="E53">
        <f>'Boys WHO kg'!D53*2.20462262185</f>
        <v>30.203329919344998</v>
      </c>
      <c r="F53">
        <f>'Boys WHO kg'!E53*2.20462262185</f>
        <v>32.407952541195002</v>
      </c>
      <c r="G53">
        <f>'Boys WHO kg'!F53*2.20462262185</f>
        <v>33.951188376490002</v>
      </c>
      <c r="H53">
        <f>'Boys WHO kg'!G53*2.20462262185</f>
        <v>37.037660047080003</v>
      </c>
      <c r="I53">
        <f>'Boys WHO kg'!H53*2.20462262185</f>
        <v>40.565056242040001</v>
      </c>
      <c r="J53">
        <f>'Boys WHO kg'!I53*2.20462262185</f>
        <v>42.549216601705005</v>
      </c>
      <c r="K53">
        <f>'Boys WHO kg'!J53*2.20462262185</f>
        <v>46.076612796664996</v>
      </c>
      <c r="L53">
        <f>'Boys WHO kg'!K53*2.20462262185</f>
        <v>47.619848631960004</v>
      </c>
      <c r="M53">
        <f>'Boys WHO kg'!L53*2.20462262185</f>
        <v>50.485858040364995</v>
      </c>
    </row>
    <row r="54" spans="1:13" ht="15" x14ac:dyDescent="0.3">
      <c r="A54" s="1">
        <v>52</v>
      </c>
      <c r="B54">
        <f t="shared" si="1"/>
        <v>1581.6666666666667</v>
      </c>
      <c r="C54">
        <f>'Boys WHO kg'!B54*2.20462262185</f>
        <v>27.77824503531</v>
      </c>
      <c r="D54">
        <f>'Boys WHO kg'!C54*2.20462262185</f>
        <v>29.541943132789999</v>
      </c>
      <c r="E54">
        <f>'Boys WHO kg'!D54*2.20462262185</f>
        <v>30.423792181530001</v>
      </c>
      <c r="F54">
        <f>'Boys WHO kg'!E54*2.20462262185</f>
        <v>32.848877065564999</v>
      </c>
      <c r="G54">
        <f>'Boys WHO kg'!F54*2.20462262185</f>
        <v>34.392112900859999</v>
      </c>
      <c r="H54">
        <f>'Boys WHO kg'!G54*2.20462262185</f>
        <v>37.47858457145</v>
      </c>
      <c r="I54">
        <f>'Boys WHO kg'!H54*2.20462262185</f>
        <v>41.005980766410005</v>
      </c>
      <c r="J54">
        <f>'Boys WHO kg'!I54*2.20462262185</f>
        <v>42.990141126075002</v>
      </c>
      <c r="K54">
        <f>'Boys WHO kg'!J54*2.20462262185</f>
        <v>46.517537321035</v>
      </c>
      <c r="L54">
        <f>'Boys WHO kg'!K54*2.20462262185</f>
        <v>48.060773156330001</v>
      </c>
      <c r="M54">
        <f>'Boys WHO kg'!L54*2.20462262185</f>
        <v>51.147244826920002</v>
      </c>
    </row>
    <row r="55" spans="1:13" ht="15" x14ac:dyDescent="0.3">
      <c r="A55" s="1">
        <v>53</v>
      </c>
      <c r="B55">
        <f t="shared" si="1"/>
        <v>1612.0833333333335</v>
      </c>
      <c r="C55">
        <f>'Boys WHO kg'!B55*2.20462262185</f>
        <v>27.998707297494999</v>
      </c>
      <c r="D55">
        <f>'Boys WHO kg'!C55*2.20462262185</f>
        <v>29.762405394975001</v>
      </c>
      <c r="E55">
        <f>'Boys WHO kg'!D55*2.20462262185</f>
        <v>30.644254443715003</v>
      </c>
      <c r="F55">
        <f>'Boys WHO kg'!E55*2.20462262185</f>
        <v>33.069339327750001</v>
      </c>
      <c r="G55">
        <f>'Boys WHO kg'!F55*2.20462262185</f>
        <v>34.612575163045001</v>
      </c>
      <c r="H55">
        <f>'Boys WHO kg'!G55*2.20462262185</f>
        <v>37.919509095819997</v>
      </c>
      <c r="I55">
        <f>'Boys WHO kg'!H55*2.20462262185</f>
        <v>41.446905290780002</v>
      </c>
      <c r="J55">
        <f>'Boys WHO kg'!I55*2.20462262185</f>
        <v>43.431065650444999</v>
      </c>
      <c r="K55">
        <f>'Boys WHO kg'!J55*2.20462262185</f>
        <v>47.178924107589999</v>
      </c>
      <c r="L55">
        <f>'Boys WHO kg'!K55*2.20462262185</f>
        <v>48.722159942885007</v>
      </c>
      <c r="M55">
        <f>'Boys WHO kg'!L55*2.20462262185</f>
        <v>51.588169351289999</v>
      </c>
    </row>
    <row r="56" spans="1:13" ht="15" x14ac:dyDescent="0.3">
      <c r="A56" s="1">
        <v>54</v>
      </c>
      <c r="B56">
        <f t="shared" si="1"/>
        <v>1642.5</v>
      </c>
      <c r="C56">
        <f>'Boys WHO kg'!B56*2.20462262185</f>
        <v>28.439631821864999</v>
      </c>
      <c r="D56">
        <f>'Boys WHO kg'!C56*2.20462262185</f>
        <v>29.98286765716</v>
      </c>
      <c r="E56">
        <f>'Boys WHO kg'!D56*2.20462262185</f>
        <v>30.864716705900001</v>
      </c>
      <c r="F56">
        <f>'Boys WHO kg'!E56*2.20462262185</f>
        <v>33.510263852119998</v>
      </c>
      <c r="G56">
        <f>'Boys WHO kg'!F56*2.20462262185</f>
        <v>35.053499687414998</v>
      </c>
      <c r="H56">
        <f>'Boys WHO kg'!G56*2.20462262185</f>
        <v>38.139971358004999</v>
      </c>
      <c r="I56">
        <f>'Boys WHO kg'!H56*2.20462262185</f>
        <v>41.887829815149999</v>
      </c>
      <c r="J56">
        <f>'Boys WHO kg'!I56*2.20462262185</f>
        <v>43.871990174814997</v>
      </c>
      <c r="K56">
        <f>'Boys WHO kg'!J56*2.20462262185</f>
        <v>47.619848631960004</v>
      </c>
      <c r="L56">
        <f>'Boys WHO kg'!K56*2.20462262185</f>
        <v>49.163084467255004</v>
      </c>
      <c r="M56">
        <f>'Boys WHO kg'!L56*2.20462262185</f>
        <v>52.249556137844998</v>
      </c>
    </row>
    <row r="57" spans="1:13" ht="15" x14ac:dyDescent="0.3">
      <c r="A57" s="1">
        <v>55</v>
      </c>
      <c r="B57">
        <f t="shared" si="1"/>
        <v>1672.9166666666667</v>
      </c>
      <c r="C57">
        <f>'Boys WHO kg'!B57*2.20462262185</f>
        <v>28.660094084050002</v>
      </c>
      <c r="D57">
        <f>'Boys WHO kg'!C57*2.20462262185</f>
        <v>30.203329919344998</v>
      </c>
      <c r="E57">
        <f>'Boys WHO kg'!D57*2.20462262185</f>
        <v>31.085178968085</v>
      </c>
      <c r="F57">
        <f>'Boys WHO kg'!E57*2.20462262185</f>
        <v>33.730726114305</v>
      </c>
      <c r="G57">
        <f>'Boys WHO kg'!F57*2.20462262185</f>
        <v>35.2739619496</v>
      </c>
      <c r="H57">
        <f>'Boys WHO kg'!G57*2.20462262185</f>
        <v>38.580895882375003</v>
      </c>
      <c r="I57">
        <f>'Boys WHO kg'!H57*2.20462262185</f>
        <v>42.328754339519996</v>
      </c>
      <c r="J57">
        <f>'Boys WHO kg'!I57*2.20462262185</f>
        <v>44.312914699185001</v>
      </c>
      <c r="K57">
        <f>'Boys WHO kg'!J57*2.20462262185</f>
        <v>48.060773156330001</v>
      </c>
      <c r="L57">
        <f>'Boys WHO kg'!K57*2.20462262185</f>
        <v>49.604008991625001</v>
      </c>
      <c r="M57">
        <f>'Boys WHO kg'!L57*2.20462262185</f>
        <v>52.910942924400004</v>
      </c>
    </row>
    <row r="58" spans="1:13" ht="15" x14ac:dyDescent="0.3">
      <c r="A58" s="1">
        <v>56</v>
      </c>
      <c r="B58">
        <f t="shared" si="1"/>
        <v>1703.3333333333335</v>
      </c>
      <c r="C58">
        <f>'Boys WHO kg'!B58*2.20462262185</f>
        <v>28.880556346235</v>
      </c>
      <c r="D58">
        <f>'Boys WHO kg'!C58*2.20462262185</f>
        <v>30.423792181530001</v>
      </c>
      <c r="E58">
        <f>'Boys WHO kg'!D58*2.20462262185</f>
        <v>31.526103492455</v>
      </c>
      <c r="F58">
        <f>'Boys WHO kg'!E58*2.20462262185</f>
        <v>33.951188376490002</v>
      </c>
      <c r="G58">
        <f>'Boys WHO kg'!F58*2.20462262185</f>
        <v>35.714886473969997</v>
      </c>
      <c r="H58">
        <f>'Boys WHO kg'!G58*2.20462262185</f>
        <v>39.021820406745</v>
      </c>
      <c r="I58">
        <f>'Boys WHO kg'!H58*2.20462262185</f>
        <v>42.549216601705005</v>
      </c>
      <c r="J58">
        <f>'Boys WHO kg'!I58*2.20462262185</f>
        <v>44.753839223555005</v>
      </c>
      <c r="K58">
        <f>'Boys WHO kg'!J58*2.20462262185</f>
        <v>48.722159942885007</v>
      </c>
      <c r="L58">
        <f>'Boys WHO kg'!K58*2.20462262185</f>
        <v>50.26539577818</v>
      </c>
      <c r="M58">
        <f>'Boys WHO kg'!L58*2.20462262185</f>
        <v>53.351867448770001</v>
      </c>
    </row>
    <row r="59" spans="1:13" ht="15" x14ac:dyDescent="0.3">
      <c r="A59" s="1">
        <v>57</v>
      </c>
      <c r="B59">
        <f t="shared" si="1"/>
        <v>1733.75</v>
      </c>
      <c r="C59">
        <f>'Boys WHO kg'!B59*2.20462262185</f>
        <v>29.101018608419999</v>
      </c>
      <c r="D59">
        <f>'Boys WHO kg'!C59*2.20462262185</f>
        <v>30.644254443715003</v>
      </c>
      <c r="E59">
        <f>'Boys WHO kg'!D59*2.20462262185</f>
        <v>31.746565754640002</v>
      </c>
      <c r="F59">
        <f>'Boys WHO kg'!E59*2.20462262185</f>
        <v>34.392112900859999</v>
      </c>
      <c r="G59">
        <f>'Boys WHO kg'!F59*2.20462262185</f>
        <v>35.935348736154999</v>
      </c>
      <c r="H59">
        <f>'Boys WHO kg'!G59*2.20462262185</f>
        <v>39.242282668930002</v>
      </c>
      <c r="I59">
        <f>'Boys WHO kg'!H59*2.20462262185</f>
        <v>42.990141126075002</v>
      </c>
      <c r="J59">
        <f>'Boys WHO kg'!I59*2.20462262185</f>
        <v>45.194763747925002</v>
      </c>
      <c r="K59">
        <f>'Boys WHO kg'!J59*2.20462262185</f>
        <v>49.163084467255004</v>
      </c>
      <c r="L59">
        <f>'Boys WHO kg'!K59*2.20462262185</f>
        <v>50.706320302549997</v>
      </c>
      <c r="M59">
        <f>'Boys WHO kg'!L59*2.20462262185</f>
        <v>54.013254235325</v>
      </c>
    </row>
    <row r="60" spans="1:13" ht="15" x14ac:dyDescent="0.3">
      <c r="A60" s="1">
        <v>58</v>
      </c>
      <c r="B60">
        <f t="shared" si="1"/>
        <v>1764.1666666666667</v>
      </c>
      <c r="C60">
        <f>'Boys WHO kg'!B60*2.20462262185</f>
        <v>29.321480870605001</v>
      </c>
      <c r="D60">
        <f>'Boys WHO kg'!C60*2.20462262185</f>
        <v>31.085178968085</v>
      </c>
      <c r="E60">
        <f>'Boys WHO kg'!D60*2.20462262185</f>
        <v>31.967028016825001</v>
      </c>
      <c r="F60">
        <f>'Boys WHO kg'!E60*2.20462262185</f>
        <v>34.612575163045001</v>
      </c>
      <c r="G60">
        <f>'Boys WHO kg'!F60*2.20462262185</f>
        <v>36.376273260525004</v>
      </c>
      <c r="H60">
        <f>'Boys WHO kg'!G60*2.20462262185</f>
        <v>39.683207193299999</v>
      </c>
      <c r="I60">
        <f>'Boys WHO kg'!H60*2.20462262185</f>
        <v>43.431065650444999</v>
      </c>
      <c r="J60">
        <f>'Boys WHO kg'!I60*2.20462262185</f>
        <v>45.635688272294999</v>
      </c>
      <c r="K60">
        <f>'Boys WHO kg'!J60*2.20462262185</f>
        <v>49.604008991625001</v>
      </c>
      <c r="L60">
        <f>'Boys WHO kg'!K60*2.20462262185</f>
        <v>51.367707089105004</v>
      </c>
      <c r="M60">
        <f>'Boys WHO kg'!L60*2.20462262185</f>
        <v>54.674641021879999</v>
      </c>
    </row>
    <row r="61" spans="1:13" ht="15" x14ac:dyDescent="0.3">
      <c r="A61" s="1">
        <v>59</v>
      </c>
      <c r="B61">
        <f t="shared" si="1"/>
        <v>1794.5833333333335</v>
      </c>
      <c r="C61">
        <f>'Boys WHO kg'!B61*2.20462262185</f>
        <v>29.541943132789999</v>
      </c>
      <c r="D61">
        <f>'Boys WHO kg'!C61*2.20462262185</f>
        <v>31.305641230269998</v>
      </c>
      <c r="E61">
        <f>'Boys WHO kg'!D61*2.20462262185</f>
        <v>32.187490279009999</v>
      </c>
      <c r="F61">
        <f>'Boys WHO kg'!E61*2.20462262185</f>
        <v>34.833037425230003</v>
      </c>
      <c r="G61">
        <f>'Boys WHO kg'!F61*2.20462262185</f>
        <v>36.596735522710006</v>
      </c>
      <c r="H61">
        <f>'Boys WHO kg'!G61*2.20462262185</f>
        <v>40.124131717669997</v>
      </c>
      <c r="I61">
        <f>'Boys WHO kg'!H61*2.20462262185</f>
        <v>43.871990174814997</v>
      </c>
      <c r="J61">
        <f>'Boys WHO kg'!I61*2.20462262185</f>
        <v>46.076612796664996</v>
      </c>
      <c r="K61">
        <f>'Boys WHO kg'!J61*2.20462262185</f>
        <v>50.26539577818</v>
      </c>
      <c r="L61">
        <f>'Boys WHO kg'!K61*2.20462262185</f>
        <v>51.808631613475001</v>
      </c>
      <c r="M61">
        <f>'Boys WHO kg'!L61*2.20462262185</f>
        <v>55.115565546250004</v>
      </c>
    </row>
    <row r="62" spans="1:13" ht="15" x14ac:dyDescent="0.3">
      <c r="A62" s="1">
        <v>60</v>
      </c>
      <c r="B62">
        <f t="shared" si="1"/>
        <v>1825</v>
      </c>
      <c r="C62">
        <f>'Boys WHO kg'!B62*2.20462262185</f>
        <v>29.762405394975001</v>
      </c>
      <c r="D62">
        <f>'Boys WHO kg'!C62*2.20462262185</f>
        <v>31.526103492455</v>
      </c>
      <c r="E62">
        <f>'Boys WHO kg'!D62*2.20462262185</f>
        <v>32.407952541195002</v>
      </c>
      <c r="F62">
        <f>'Boys WHO kg'!E62*2.20462262185</f>
        <v>35.2739619496</v>
      </c>
      <c r="G62">
        <f>'Boys WHO kg'!F62*2.20462262185</f>
        <v>36.817197784895001</v>
      </c>
      <c r="H62">
        <f>'Boys WHO kg'!G62*2.20462262185</f>
        <v>40.344593979854999</v>
      </c>
      <c r="I62">
        <f>'Boys WHO kg'!H62*2.20462262185</f>
        <v>44.312914699185001</v>
      </c>
      <c r="J62">
        <f>'Boys WHO kg'!I62*2.20462262185</f>
        <v>46.517537321035</v>
      </c>
      <c r="K62">
        <f>'Boys WHO kg'!J62*2.20462262185</f>
        <v>50.706320302549997</v>
      </c>
      <c r="L62">
        <f>'Boys WHO kg'!K62*2.20462262185</f>
        <v>52.47001840003</v>
      </c>
      <c r="M62">
        <f>'Boys WHO kg'!L62*2.20462262185</f>
        <v>55.776952332805003</v>
      </c>
    </row>
  </sheetData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topLeftCell="A57" workbookViewId="0">
      <selection activeCell="G81" sqref="G81"/>
    </sheetView>
  </sheetViews>
  <sheetFormatPr defaultRowHeight="12.75" x14ac:dyDescent="0.2"/>
  <sheetData>
    <row r="1" spans="1:12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 x14ac:dyDescent="0.2">
      <c r="A2">
        <v>0</v>
      </c>
      <c r="B2">
        <v>2.2999999999999998</v>
      </c>
      <c r="C2">
        <v>2.4</v>
      </c>
      <c r="D2">
        <v>2.5</v>
      </c>
      <c r="E2">
        <v>2.8</v>
      </c>
      <c r="F2">
        <v>2.9</v>
      </c>
      <c r="G2">
        <v>3.2</v>
      </c>
      <c r="H2">
        <v>3.6</v>
      </c>
      <c r="I2">
        <v>3.7</v>
      </c>
      <c r="J2">
        <v>4</v>
      </c>
      <c r="K2">
        <v>4.2</v>
      </c>
      <c r="L2">
        <v>4.4000000000000004</v>
      </c>
    </row>
    <row r="3" spans="1:12" x14ac:dyDescent="0.2">
      <c r="A3">
        <v>1</v>
      </c>
      <c r="B3">
        <v>3</v>
      </c>
      <c r="C3">
        <v>3.2</v>
      </c>
      <c r="D3">
        <v>3.3</v>
      </c>
      <c r="E3">
        <v>3.6</v>
      </c>
      <c r="F3">
        <v>3.8</v>
      </c>
      <c r="G3">
        <v>4.2</v>
      </c>
      <c r="H3">
        <v>4.5999999999999996</v>
      </c>
      <c r="I3">
        <v>4.8</v>
      </c>
      <c r="J3">
        <v>5.2</v>
      </c>
      <c r="K3">
        <v>5.4</v>
      </c>
      <c r="L3">
        <v>5.7</v>
      </c>
    </row>
    <row r="4" spans="1:12" x14ac:dyDescent="0.2">
      <c r="A4">
        <v>2</v>
      </c>
      <c r="B4">
        <v>3.8</v>
      </c>
      <c r="C4">
        <v>4</v>
      </c>
      <c r="D4">
        <v>4.0999999999999996</v>
      </c>
      <c r="E4">
        <v>4.5</v>
      </c>
      <c r="F4">
        <v>4.7</v>
      </c>
      <c r="G4">
        <v>5.0999999999999996</v>
      </c>
      <c r="H4">
        <v>5.6</v>
      </c>
      <c r="I4">
        <v>5.9</v>
      </c>
      <c r="J4">
        <v>6.3</v>
      </c>
      <c r="K4">
        <v>6.5</v>
      </c>
      <c r="L4">
        <v>6.9</v>
      </c>
    </row>
    <row r="5" spans="1:12" x14ac:dyDescent="0.2">
      <c r="A5">
        <v>3</v>
      </c>
      <c r="B5">
        <v>4.4000000000000004</v>
      </c>
      <c r="C5">
        <v>4.5999999999999996</v>
      </c>
      <c r="D5">
        <v>4.7</v>
      </c>
      <c r="E5">
        <v>5.0999999999999996</v>
      </c>
      <c r="F5">
        <v>5.4</v>
      </c>
      <c r="G5">
        <v>5.8</v>
      </c>
      <c r="H5">
        <v>6.4</v>
      </c>
      <c r="I5">
        <v>6.7</v>
      </c>
      <c r="J5">
        <v>7.2</v>
      </c>
      <c r="K5">
        <v>7.4</v>
      </c>
      <c r="L5">
        <v>7.8</v>
      </c>
    </row>
    <row r="6" spans="1:12" x14ac:dyDescent="0.2">
      <c r="A6">
        <v>4</v>
      </c>
      <c r="B6">
        <v>4.8</v>
      </c>
      <c r="C6">
        <v>5.0999999999999996</v>
      </c>
      <c r="D6">
        <v>5.2</v>
      </c>
      <c r="E6">
        <v>5.6</v>
      </c>
      <c r="F6">
        <v>5.9</v>
      </c>
      <c r="G6">
        <v>6.4</v>
      </c>
      <c r="H6">
        <v>7</v>
      </c>
      <c r="I6">
        <v>7.3</v>
      </c>
      <c r="J6">
        <v>7.9</v>
      </c>
      <c r="K6">
        <v>8.1</v>
      </c>
      <c r="L6">
        <v>8.6</v>
      </c>
    </row>
    <row r="7" spans="1:12" x14ac:dyDescent="0.2">
      <c r="A7">
        <v>5</v>
      </c>
      <c r="B7">
        <v>5.2</v>
      </c>
      <c r="C7">
        <v>5.5</v>
      </c>
      <c r="D7">
        <v>5.6</v>
      </c>
      <c r="E7">
        <v>6.1</v>
      </c>
      <c r="F7">
        <v>6.4</v>
      </c>
      <c r="G7">
        <v>6.9</v>
      </c>
      <c r="H7">
        <v>7.5</v>
      </c>
      <c r="I7">
        <v>7.8</v>
      </c>
      <c r="J7">
        <v>8.4</v>
      </c>
      <c r="K7">
        <v>8.6999999999999993</v>
      </c>
      <c r="L7">
        <v>9.1999999999999993</v>
      </c>
    </row>
    <row r="8" spans="1:12" x14ac:dyDescent="0.2">
      <c r="A8">
        <v>6</v>
      </c>
      <c r="B8">
        <v>5.5</v>
      </c>
      <c r="C8">
        <v>5.8</v>
      </c>
      <c r="D8">
        <v>6</v>
      </c>
      <c r="E8">
        <v>6.4</v>
      </c>
      <c r="F8">
        <v>6.7</v>
      </c>
      <c r="G8">
        <v>7.3</v>
      </c>
      <c r="H8">
        <v>7.9</v>
      </c>
      <c r="I8">
        <v>8.3000000000000007</v>
      </c>
      <c r="J8">
        <v>8.9</v>
      </c>
      <c r="K8">
        <v>9.1999999999999993</v>
      </c>
      <c r="L8">
        <v>9.6999999999999993</v>
      </c>
    </row>
    <row r="9" spans="1:12" x14ac:dyDescent="0.2">
      <c r="A9">
        <v>7</v>
      </c>
      <c r="B9">
        <v>5.8</v>
      </c>
      <c r="C9">
        <v>6.1</v>
      </c>
      <c r="D9">
        <v>6.3</v>
      </c>
      <c r="E9">
        <v>6.7</v>
      </c>
      <c r="F9">
        <v>7</v>
      </c>
      <c r="G9">
        <v>7.6</v>
      </c>
      <c r="H9">
        <v>8.3000000000000007</v>
      </c>
      <c r="I9">
        <v>8.6999999999999993</v>
      </c>
      <c r="J9">
        <v>9.4</v>
      </c>
      <c r="K9">
        <v>9.6</v>
      </c>
      <c r="L9">
        <v>10.199999999999999</v>
      </c>
    </row>
    <row r="10" spans="1:12" x14ac:dyDescent="0.2">
      <c r="A10">
        <v>8</v>
      </c>
      <c r="B10">
        <v>6</v>
      </c>
      <c r="C10">
        <v>6.3</v>
      </c>
      <c r="D10">
        <v>6.5</v>
      </c>
      <c r="E10">
        <v>7</v>
      </c>
      <c r="F10">
        <v>7.3</v>
      </c>
      <c r="G10">
        <v>7.9</v>
      </c>
      <c r="H10">
        <v>8.6</v>
      </c>
      <c r="I10">
        <v>9</v>
      </c>
      <c r="J10">
        <v>9.6999999999999993</v>
      </c>
      <c r="K10">
        <v>10</v>
      </c>
      <c r="L10">
        <v>10.6</v>
      </c>
    </row>
    <row r="11" spans="1:12" x14ac:dyDescent="0.2">
      <c r="A11">
        <v>9</v>
      </c>
      <c r="B11">
        <v>6.2</v>
      </c>
      <c r="C11">
        <v>6.6</v>
      </c>
      <c r="D11">
        <v>6.8</v>
      </c>
      <c r="E11">
        <v>7.3</v>
      </c>
      <c r="F11">
        <v>7.6</v>
      </c>
      <c r="G11">
        <v>8.1999999999999993</v>
      </c>
      <c r="H11">
        <v>8.9</v>
      </c>
      <c r="I11">
        <v>9.3000000000000007</v>
      </c>
      <c r="J11">
        <v>10.1</v>
      </c>
      <c r="K11">
        <v>10.4</v>
      </c>
      <c r="L11">
        <v>11</v>
      </c>
    </row>
    <row r="12" spans="1:12" x14ac:dyDescent="0.2">
      <c r="A12">
        <v>10</v>
      </c>
      <c r="B12">
        <v>6.4</v>
      </c>
      <c r="C12">
        <v>6.8</v>
      </c>
      <c r="D12">
        <v>7</v>
      </c>
      <c r="E12">
        <v>7.5</v>
      </c>
      <c r="F12">
        <v>7.8</v>
      </c>
      <c r="G12">
        <v>8.5</v>
      </c>
      <c r="H12">
        <v>9.1999999999999993</v>
      </c>
      <c r="I12">
        <v>9.6</v>
      </c>
      <c r="J12">
        <v>10.4</v>
      </c>
      <c r="K12">
        <v>10.7</v>
      </c>
      <c r="L12">
        <v>11.3</v>
      </c>
    </row>
    <row r="13" spans="1:12" x14ac:dyDescent="0.2">
      <c r="A13">
        <v>11</v>
      </c>
      <c r="B13">
        <v>6.6</v>
      </c>
      <c r="C13">
        <v>7</v>
      </c>
      <c r="D13">
        <v>7.2</v>
      </c>
      <c r="E13">
        <v>7.7</v>
      </c>
      <c r="F13">
        <v>8</v>
      </c>
      <c r="G13">
        <v>8.6999999999999993</v>
      </c>
      <c r="H13">
        <v>9.5</v>
      </c>
      <c r="I13">
        <v>9.9</v>
      </c>
      <c r="J13">
        <v>10.7</v>
      </c>
      <c r="K13">
        <v>11</v>
      </c>
      <c r="L13">
        <v>11.7</v>
      </c>
    </row>
    <row r="14" spans="1:12" x14ac:dyDescent="0.2">
      <c r="A14">
        <v>12</v>
      </c>
      <c r="B14">
        <v>6.8</v>
      </c>
      <c r="C14">
        <v>7.1</v>
      </c>
      <c r="D14">
        <v>7.3</v>
      </c>
      <c r="E14">
        <v>7.9</v>
      </c>
      <c r="F14">
        <v>8.1999999999999993</v>
      </c>
      <c r="G14">
        <v>8.9</v>
      </c>
      <c r="H14">
        <v>9.6999999999999993</v>
      </c>
      <c r="I14">
        <v>10.199999999999999</v>
      </c>
      <c r="J14">
        <v>11</v>
      </c>
      <c r="K14">
        <v>11.3</v>
      </c>
      <c r="L14">
        <v>12</v>
      </c>
    </row>
    <row r="15" spans="1:12" x14ac:dyDescent="0.2">
      <c r="A15">
        <v>13</v>
      </c>
      <c r="B15">
        <v>6.9</v>
      </c>
      <c r="C15">
        <v>7.3</v>
      </c>
      <c r="D15">
        <v>7.5</v>
      </c>
      <c r="E15">
        <v>8.1</v>
      </c>
      <c r="F15">
        <v>8.4</v>
      </c>
      <c r="G15">
        <v>9.1999999999999993</v>
      </c>
      <c r="H15">
        <v>10</v>
      </c>
      <c r="I15">
        <v>10.4</v>
      </c>
      <c r="J15">
        <v>11.3</v>
      </c>
      <c r="K15">
        <v>11.6</v>
      </c>
      <c r="L15">
        <v>12.3</v>
      </c>
    </row>
    <row r="16" spans="1:12" x14ac:dyDescent="0.2">
      <c r="A16">
        <v>14</v>
      </c>
      <c r="B16">
        <v>7.1</v>
      </c>
      <c r="C16">
        <v>7.5</v>
      </c>
      <c r="D16">
        <v>7.7</v>
      </c>
      <c r="E16">
        <v>8.3000000000000007</v>
      </c>
      <c r="F16">
        <v>8.6</v>
      </c>
      <c r="G16">
        <v>9.4</v>
      </c>
      <c r="H16">
        <v>10.199999999999999</v>
      </c>
      <c r="I16">
        <v>10.7</v>
      </c>
      <c r="J16">
        <v>11.5</v>
      </c>
      <c r="K16">
        <v>11.9</v>
      </c>
      <c r="L16">
        <v>12.6</v>
      </c>
    </row>
    <row r="17" spans="1:12" x14ac:dyDescent="0.2">
      <c r="A17">
        <v>15</v>
      </c>
      <c r="B17">
        <v>7.3</v>
      </c>
      <c r="C17">
        <v>7.7</v>
      </c>
      <c r="D17">
        <v>7.9</v>
      </c>
      <c r="E17">
        <v>8.5</v>
      </c>
      <c r="F17">
        <v>8.8000000000000007</v>
      </c>
      <c r="G17">
        <v>9.6</v>
      </c>
      <c r="H17">
        <v>10.4</v>
      </c>
      <c r="I17">
        <v>10.9</v>
      </c>
      <c r="J17">
        <v>11.8</v>
      </c>
      <c r="K17">
        <v>12.2</v>
      </c>
      <c r="L17">
        <v>12.9</v>
      </c>
    </row>
    <row r="18" spans="1:12" x14ac:dyDescent="0.2">
      <c r="A18">
        <v>16</v>
      </c>
      <c r="B18">
        <v>7.4</v>
      </c>
      <c r="C18">
        <v>7.8</v>
      </c>
      <c r="D18">
        <v>8.1</v>
      </c>
      <c r="E18">
        <v>8.6999999999999993</v>
      </c>
      <c r="F18">
        <v>9</v>
      </c>
      <c r="G18">
        <v>9.8000000000000007</v>
      </c>
      <c r="H18">
        <v>10.7</v>
      </c>
      <c r="I18">
        <v>11.2</v>
      </c>
      <c r="J18">
        <v>12.1</v>
      </c>
      <c r="K18">
        <v>12.5</v>
      </c>
      <c r="L18">
        <v>13.2</v>
      </c>
    </row>
    <row r="19" spans="1:12" x14ac:dyDescent="0.2">
      <c r="A19">
        <v>17</v>
      </c>
      <c r="B19">
        <v>7.6</v>
      </c>
      <c r="C19">
        <v>8</v>
      </c>
      <c r="D19">
        <v>8.1999999999999993</v>
      </c>
      <c r="E19">
        <v>8.8000000000000007</v>
      </c>
      <c r="F19">
        <v>9.1999999999999993</v>
      </c>
      <c r="G19">
        <v>10</v>
      </c>
      <c r="H19">
        <v>10.9</v>
      </c>
      <c r="I19">
        <v>11.4</v>
      </c>
      <c r="J19">
        <v>12.3</v>
      </c>
      <c r="K19">
        <v>12.7</v>
      </c>
      <c r="L19">
        <v>13.5</v>
      </c>
    </row>
    <row r="20" spans="1:12" x14ac:dyDescent="0.2">
      <c r="A20">
        <v>18</v>
      </c>
      <c r="B20">
        <v>7.8</v>
      </c>
      <c r="C20">
        <v>8.1999999999999993</v>
      </c>
      <c r="D20">
        <v>8.4</v>
      </c>
      <c r="E20">
        <v>9</v>
      </c>
      <c r="F20">
        <v>9.4</v>
      </c>
      <c r="G20">
        <v>10.199999999999999</v>
      </c>
      <c r="H20">
        <v>11.1</v>
      </c>
      <c r="I20">
        <v>11.6</v>
      </c>
      <c r="J20">
        <v>12.6</v>
      </c>
      <c r="K20">
        <v>13</v>
      </c>
      <c r="L20">
        <v>13.8</v>
      </c>
    </row>
    <row r="21" spans="1:12" x14ac:dyDescent="0.2">
      <c r="A21">
        <v>19</v>
      </c>
      <c r="B21">
        <v>7.9</v>
      </c>
      <c r="C21">
        <v>8.3000000000000007</v>
      </c>
      <c r="D21">
        <v>8.6</v>
      </c>
      <c r="E21">
        <v>9.1999999999999993</v>
      </c>
      <c r="F21">
        <v>9.6</v>
      </c>
      <c r="G21">
        <v>10.4</v>
      </c>
      <c r="H21">
        <v>11.4</v>
      </c>
      <c r="I21">
        <v>11.9</v>
      </c>
      <c r="J21">
        <v>12.9</v>
      </c>
      <c r="K21">
        <v>13.3</v>
      </c>
      <c r="L21">
        <v>14.1</v>
      </c>
    </row>
    <row r="22" spans="1:12" x14ac:dyDescent="0.2">
      <c r="A22">
        <v>20</v>
      </c>
      <c r="B22">
        <v>8.1</v>
      </c>
      <c r="C22">
        <v>8.5</v>
      </c>
      <c r="D22">
        <v>8.6999999999999993</v>
      </c>
      <c r="E22">
        <v>9.4</v>
      </c>
      <c r="F22">
        <v>9.8000000000000007</v>
      </c>
      <c r="G22">
        <v>10.6</v>
      </c>
      <c r="H22">
        <v>11.6</v>
      </c>
      <c r="I22">
        <v>12.1</v>
      </c>
      <c r="J22">
        <v>13.1</v>
      </c>
      <c r="K22">
        <v>13.5</v>
      </c>
      <c r="L22">
        <v>14.4</v>
      </c>
    </row>
    <row r="23" spans="1:12" x14ac:dyDescent="0.2">
      <c r="A23">
        <v>21</v>
      </c>
      <c r="B23">
        <v>8.1999999999999993</v>
      </c>
      <c r="C23">
        <v>8.6999999999999993</v>
      </c>
      <c r="D23">
        <v>8.9</v>
      </c>
      <c r="E23">
        <v>9.6</v>
      </c>
      <c r="F23">
        <v>10</v>
      </c>
      <c r="G23">
        <v>10.9</v>
      </c>
      <c r="H23">
        <v>11.8</v>
      </c>
      <c r="I23">
        <v>12.4</v>
      </c>
      <c r="J23">
        <v>13.4</v>
      </c>
      <c r="K23">
        <v>13.8</v>
      </c>
      <c r="L23">
        <v>14.6</v>
      </c>
    </row>
    <row r="24" spans="1:12" x14ac:dyDescent="0.2">
      <c r="A24">
        <v>22</v>
      </c>
      <c r="B24">
        <v>8.4</v>
      </c>
      <c r="C24">
        <v>8.8000000000000007</v>
      </c>
      <c r="D24">
        <v>9.1</v>
      </c>
      <c r="E24">
        <v>9.8000000000000007</v>
      </c>
      <c r="F24">
        <v>10.199999999999999</v>
      </c>
      <c r="G24">
        <v>11.1</v>
      </c>
      <c r="H24">
        <v>12</v>
      </c>
      <c r="I24">
        <v>12.6</v>
      </c>
      <c r="J24">
        <v>13.6</v>
      </c>
      <c r="K24">
        <v>14.1</v>
      </c>
      <c r="L24">
        <v>14.9</v>
      </c>
    </row>
    <row r="25" spans="1:12" x14ac:dyDescent="0.2">
      <c r="A25">
        <v>23</v>
      </c>
      <c r="B25">
        <v>8.5</v>
      </c>
      <c r="C25">
        <v>9</v>
      </c>
      <c r="D25">
        <v>9.1999999999999993</v>
      </c>
      <c r="E25">
        <v>9.9</v>
      </c>
      <c r="F25">
        <v>10.4</v>
      </c>
      <c r="G25">
        <v>11.3</v>
      </c>
      <c r="H25">
        <v>12.3</v>
      </c>
      <c r="I25">
        <v>12.8</v>
      </c>
      <c r="J25">
        <v>13.9</v>
      </c>
      <c r="K25">
        <v>14.3</v>
      </c>
      <c r="L25">
        <v>15.2</v>
      </c>
    </row>
    <row r="26" spans="1:12" x14ac:dyDescent="0.2">
      <c r="A26">
        <v>24</v>
      </c>
      <c r="B26">
        <v>8.6999999999999993</v>
      </c>
      <c r="C26">
        <v>9.1999999999999993</v>
      </c>
      <c r="D26">
        <v>9.4</v>
      </c>
      <c r="E26">
        <v>10.1</v>
      </c>
      <c r="F26">
        <v>10.6</v>
      </c>
      <c r="G26">
        <v>11.5</v>
      </c>
      <c r="H26">
        <v>12.5</v>
      </c>
      <c r="I26">
        <v>13.1</v>
      </c>
      <c r="J26">
        <v>14.2</v>
      </c>
      <c r="K26">
        <v>14.6</v>
      </c>
      <c r="L26">
        <v>15.5</v>
      </c>
    </row>
    <row r="27" spans="1:12" x14ac:dyDescent="0.2">
      <c r="A27">
        <v>25</v>
      </c>
      <c r="B27">
        <v>8.9</v>
      </c>
      <c r="C27">
        <v>9.3000000000000007</v>
      </c>
      <c r="D27">
        <v>9.6</v>
      </c>
      <c r="E27">
        <v>10.3</v>
      </c>
      <c r="F27">
        <v>10.8</v>
      </c>
      <c r="G27">
        <v>11.7</v>
      </c>
      <c r="H27">
        <v>12.7</v>
      </c>
      <c r="I27">
        <v>13.3</v>
      </c>
      <c r="J27">
        <v>14.4</v>
      </c>
      <c r="K27">
        <v>14.9</v>
      </c>
      <c r="L27">
        <v>15.8</v>
      </c>
    </row>
    <row r="28" spans="1:12" x14ac:dyDescent="0.2">
      <c r="A28">
        <v>26</v>
      </c>
      <c r="B28">
        <v>9</v>
      </c>
      <c r="C28">
        <v>9.5</v>
      </c>
      <c r="D28">
        <v>9.8000000000000007</v>
      </c>
      <c r="E28">
        <v>10.5</v>
      </c>
      <c r="F28">
        <v>10.9</v>
      </c>
      <c r="G28">
        <v>11.9</v>
      </c>
      <c r="H28">
        <v>12.9</v>
      </c>
      <c r="I28">
        <v>13.6</v>
      </c>
      <c r="J28">
        <v>14.7</v>
      </c>
      <c r="K28">
        <v>15.2</v>
      </c>
      <c r="L28">
        <v>16.100000000000001</v>
      </c>
    </row>
    <row r="29" spans="1:12" x14ac:dyDescent="0.2">
      <c r="A29">
        <v>27</v>
      </c>
      <c r="B29">
        <v>9.1999999999999993</v>
      </c>
      <c r="C29">
        <v>9.6</v>
      </c>
      <c r="D29">
        <v>9.9</v>
      </c>
      <c r="E29">
        <v>10.7</v>
      </c>
      <c r="F29">
        <v>11.1</v>
      </c>
      <c r="G29">
        <v>12.1</v>
      </c>
      <c r="H29">
        <v>13.2</v>
      </c>
      <c r="I29">
        <v>13.8</v>
      </c>
      <c r="J29">
        <v>15</v>
      </c>
      <c r="K29">
        <v>15.4</v>
      </c>
      <c r="L29">
        <v>16.399999999999999</v>
      </c>
    </row>
    <row r="30" spans="1:12" x14ac:dyDescent="0.2">
      <c r="A30">
        <v>28</v>
      </c>
      <c r="B30">
        <v>9.3000000000000007</v>
      </c>
      <c r="C30">
        <v>9.8000000000000007</v>
      </c>
      <c r="D30">
        <v>10.1</v>
      </c>
      <c r="E30">
        <v>10.8</v>
      </c>
      <c r="F30">
        <v>11.3</v>
      </c>
      <c r="G30">
        <v>12.3</v>
      </c>
      <c r="H30">
        <v>13.4</v>
      </c>
      <c r="I30">
        <v>14</v>
      </c>
      <c r="J30">
        <v>15.2</v>
      </c>
      <c r="K30">
        <v>15.7</v>
      </c>
      <c r="L30">
        <v>16.7</v>
      </c>
    </row>
    <row r="31" spans="1:12" x14ac:dyDescent="0.2">
      <c r="A31">
        <v>29</v>
      </c>
      <c r="B31">
        <v>9.5</v>
      </c>
      <c r="C31">
        <v>10</v>
      </c>
      <c r="D31">
        <v>10.199999999999999</v>
      </c>
      <c r="E31">
        <v>11</v>
      </c>
      <c r="F31">
        <v>11.5</v>
      </c>
      <c r="G31">
        <v>12.5</v>
      </c>
      <c r="H31">
        <v>13.6</v>
      </c>
      <c r="I31">
        <v>14.3</v>
      </c>
      <c r="J31">
        <v>15.5</v>
      </c>
      <c r="K31">
        <v>16</v>
      </c>
      <c r="L31">
        <v>17</v>
      </c>
    </row>
    <row r="32" spans="1:12" x14ac:dyDescent="0.2">
      <c r="A32">
        <v>30</v>
      </c>
      <c r="B32">
        <v>9.6</v>
      </c>
      <c r="C32">
        <v>10.1</v>
      </c>
      <c r="D32">
        <v>10.4</v>
      </c>
      <c r="E32">
        <v>11.2</v>
      </c>
      <c r="F32">
        <v>11.7</v>
      </c>
      <c r="G32">
        <v>12.7</v>
      </c>
      <c r="H32">
        <v>13.8</v>
      </c>
      <c r="I32">
        <v>14.5</v>
      </c>
      <c r="J32">
        <v>15.7</v>
      </c>
      <c r="K32">
        <v>16.2</v>
      </c>
      <c r="L32">
        <v>17.3</v>
      </c>
    </row>
    <row r="33" spans="1:12" x14ac:dyDescent="0.2">
      <c r="A33">
        <v>31</v>
      </c>
      <c r="B33">
        <v>9.6999999999999993</v>
      </c>
      <c r="C33">
        <v>10.3</v>
      </c>
      <c r="D33">
        <v>10.5</v>
      </c>
      <c r="E33">
        <v>11.3</v>
      </c>
      <c r="F33">
        <v>11.9</v>
      </c>
      <c r="G33">
        <v>12.9</v>
      </c>
      <c r="H33">
        <v>14.1</v>
      </c>
      <c r="I33">
        <v>14.7</v>
      </c>
      <c r="J33">
        <v>16</v>
      </c>
      <c r="K33">
        <v>16.5</v>
      </c>
      <c r="L33">
        <v>17.600000000000001</v>
      </c>
    </row>
    <row r="34" spans="1:12" x14ac:dyDescent="0.2">
      <c r="A34">
        <v>32</v>
      </c>
      <c r="B34">
        <v>9.9</v>
      </c>
      <c r="C34">
        <v>10.4</v>
      </c>
      <c r="D34">
        <v>10.7</v>
      </c>
      <c r="E34">
        <v>11.5</v>
      </c>
      <c r="F34">
        <v>12</v>
      </c>
      <c r="G34">
        <v>13.1</v>
      </c>
      <c r="H34">
        <v>14.3</v>
      </c>
      <c r="I34">
        <v>15</v>
      </c>
      <c r="J34">
        <v>16.2</v>
      </c>
      <c r="K34">
        <v>16.8</v>
      </c>
      <c r="L34">
        <v>17.8</v>
      </c>
    </row>
    <row r="35" spans="1:12" x14ac:dyDescent="0.2">
      <c r="A35">
        <v>33</v>
      </c>
      <c r="B35">
        <v>10</v>
      </c>
      <c r="C35">
        <v>10.5</v>
      </c>
      <c r="D35">
        <v>10.8</v>
      </c>
      <c r="E35">
        <v>11.7</v>
      </c>
      <c r="F35">
        <v>12.2</v>
      </c>
      <c r="G35">
        <v>13.3</v>
      </c>
      <c r="H35">
        <v>14.5</v>
      </c>
      <c r="I35">
        <v>15.2</v>
      </c>
      <c r="J35">
        <v>16.5</v>
      </c>
      <c r="K35">
        <v>17</v>
      </c>
      <c r="L35">
        <v>18.100000000000001</v>
      </c>
    </row>
    <row r="36" spans="1:12" x14ac:dyDescent="0.2">
      <c r="A36">
        <v>34</v>
      </c>
      <c r="B36">
        <v>10.1</v>
      </c>
      <c r="C36">
        <v>10.7</v>
      </c>
      <c r="D36">
        <v>11</v>
      </c>
      <c r="E36">
        <v>11.8</v>
      </c>
      <c r="F36">
        <v>12.4</v>
      </c>
      <c r="G36">
        <v>13.5</v>
      </c>
      <c r="H36">
        <v>14.7</v>
      </c>
      <c r="I36">
        <v>15.4</v>
      </c>
      <c r="J36">
        <v>16.8</v>
      </c>
      <c r="K36">
        <v>17.3</v>
      </c>
      <c r="L36">
        <v>18.399999999999999</v>
      </c>
    </row>
    <row r="37" spans="1:12" x14ac:dyDescent="0.2">
      <c r="A37">
        <v>35</v>
      </c>
      <c r="B37">
        <v>10.3</v>
      </c>
      <c r="C37">
        <v>10.8</v>
      </c>
      <c r="D37">
        <v>11.1</v>
      </c>
      <c r="E37">
        <v>12</v>
      </c>
      <c r="F37">
        <v>12.5</v>
      </c>
      <c r="G37">
        <v>13.7</v>
      </c>
      <c r="H37">
        <v>14.9</v>
      </c>
      <c r="I37">
        <v>15.7</v>
      </c>
      <c r="J37">
        <v>17</v>
      </c>
      <c r="K37">
        <v>17.600000000000001</v>
      </c>
      <c r="L37">
        <v>18.7</v>
      </c>
    </row>
    <row r="38" spans="1:12" x14ac:dyDescent="0.2">
      <c r="A38">
        <v>36</v>
      </c>
      <c r="B38">
        <v>10.4</v>
      </c>
      <c r="C38">
        <v>11</v>
      </c>
      <c r="D38">
        <v>11.3</v>
      </c>
      <c r="E38">
        <v>12.1</v>
      </c>
      <c r="F38">
        <v>12.7</v>
      </c>
      <c r="G38">
        <v>13.9</v>
      </c>
      <c r="H38">
        <v>15.1</v>
      </c>
      <c r="I38">
        <v>15.9</v>
      </c>
      <c r="J38">
        <v>17.3</v>
      </c>
      <c r="K38">
        <v>17.8</v>
      </c>
      <c r="L38">
        <v>19</v>
      </c>
    </row>
    <row r="39" spans="1:12" x14ac:dyDescent="0.2">
      <c r="A39">
        <v>37</v>
      </c>
      <c r="B39">
        <v>10.5</v>
      </c>
      <c r="C39">
        <v>11.1</v>
      </c>
      <c r="D39">
        <v>11.4</v>
      </c>
      <c r="E39">
        <v>12.3</v>
      </c>
      <c r="F39">
        <v>12.9</v>
      </c>
      <c r="G39">
        <v>14</v>
      </c>
      <c r="H39">
        <v>15.3</v>
      </c>
      <c r="I39">
        <v>16.100000000000001</v>
      </c>
      <c r="J39">
        <v>17.5</v>
      </c>
      <c r="K39">
        <v>18.100000000000001</v>
      </c>
      <c r="L39">
        <v>19.3</v>
      </c>
    </row>
    <row r="40" spans="1:12" x14ac:dyDescent="0.2">
      <c r="A40">
        <v>38</v>
      </c>
      <c r="B40">
        <v>10.6</v>
      </c>
      <c r="C40">
        <v>11.2</v>
      </c>
      <c r="D40">
        <v>11.6</v>
      </c>
      <c r="E40">
        <v>12.5</v>
      </c>
      <c r="F40">
        <v>13</v>
      </c>
      <c r="G40">
        <v>14.2</v>
      </c>
      <c r="H40">
        <v>15.6</v>
      </c>
      <c r="I40">
        <v>16.3</v>
      </c>
      <c r="J40">
        <v>17.8</v>
      </c>
      <c r="K40">
        <v>18.399999999999999</v>
      </c>
      <c r="L40">
        <v>19.600000000000001</v>
      </c>
    </row>
    <row r="41" spans="1:12" x14ac:dyDescent="0.2">
      <c r="A41">
        <v>39</v>
      </c>
      <c r="B41">
        <v>10.8</v>
      </c>
      <c r="C41">
        <v>11.4</v>
      </c>
      <c r="D41">
        <v>11.7</v>
      </c>
      <c r="E41">
        <v>12.6</v>
      </c>
      <c r="F41">
        <v>13.2</v>
      </c>
      <c r="G41">
        <v>14.4</v>
      </c>
      <c r="H41">
        <v>15.8</v>
      </c>
      <c r="I41">
        <v>16.600000000000001</v>
      </c>
      <c r="J41">
        <v>18</v>
      </c>
      <c r="K41">
        <v>18.600000000000001</v>
      </c>
      <c r="L41">
        <v>19.899999999999999</v>
      </c>
    </row>
    <row r="42" spans="1:12" x14ac:dyDescent="0.2">
      <c r="A42">
        <v>40</v>
      </c>
      <c r="B42">
        <v>10.9</v>
      </c>
      <c r="C42">
        <v>11.5</v>
      </c>
      <c r="D42">
        <v>11.8</v>
      </c>
      <c r="E42">
        <v>12.8</v>
      </c>
      <c r="F42">
        <v>13.4</v>
      </c>
      <c r="G42">
        <v>14.6</v>
      </c>
      <c r="H42">
        <v>16</v>
      </c>
      <c r="I42">
        <v>16.8</v>
      </c>
      <c r="J42">
        <v>18.3</v>
      </c>
      <c r="K42">
        <v>18.899999999999999</v>
      </c>
      <c r="L42">
        <v>20.2</v>
      </c>
    </row>
    <row r="43" spans="1:12" x14ac:dyDescent="0.2">
      <c r="A43">
        <v>41</v>
      </c>
      <c r="B43">
        <v>11</v>
      </c>
      <c r="C43">
        <v>11.6</v>
      </c>
      <c r="D43">
        <v>12</v>
      </c>
      <c r="E43">
        <v>12.9</v>
      </c>
      <c r="F43">
        <v>13.5</v>
      </c>
      <c r="G43">
        <v>14.8</v>
      </c>
      <c r="H43">
        <v>16.2</v>
      </c>
      <c r="I43">
        <v>17</v>
      </c>
      <c r="J43">
        <v>18.600000000000001</v>
      </c>
      <c r="K43">
        <v>19.2</v>
      </c>
      <c r="L43">
        <v>20.5</v>
      </c>
    </row>
    <row r="44" spans="1:12" x14ac:dyDescent="0.2">
      <c r="A44">
        <v>42</v>
      </c>
      <c r="B44">
        <v>11.1</v>
      </c>
      <c r="C44">
        <v>11.8</v>
      </c>
      <c r="D44">
        <v>12.1</v>
      </c>
      <c r="E44">
        <v>13.1</v>
      </c>
      <c r="F44">
        <v>13.7</v>
      </c>
      <c r="G44">
        <v>15</v>
      </c>
      <c r="H44">
        <v>16.399999999999999</v>
      </c>
      <c r="I44">
        <v>17.3</v>
      </c>
      <c r="J44">
        <v>18.8</v>
      </c>
      <c r="K44">
        <v>19.5</v>
      </c>
      <c r="L44">
        <v>20.8</v>
      </c>
    </row>
    <row r="45" spans="1:12" x14ac:dyDescent="0.2">
      <c r="A45">
        <v>43</v>
      </c>
      <c r="B45">
        <v>11.3</v>
      </c>
      <c r="C45">
        <v>11.9</v>
      </c>
      <c r="D45">
        <v>12.2</v>
      </c>
      <c r="E45">
        <v>13.2</v>
      </c>
      <c r="F45">
        <v>13.9</v>
      </c>
      <c r="G45">
        <v>15.2</v>
      </c>
      <c r="H45">
        <v>16.600000000000001</v>
      </c>
      <c r="I45">
        <v>17.5</v>
      </c>
      <c r="J45">
        <v>19.100000000000001</v>
      </c>
      <c r="K45">
        <v>19.7</v>
      </c>
      <c r="L45">
        <v>21.1</v>
      </c>
    </row>
    <row r="46" spans="1:12" x14ac:dyDescent="0.2">
      <c r="A46">
        <v>44</v>
      </c>
      <c r="B46">
        <v>11.4</v>
      </c>
      <c r="C46">
        <v>12</v>
      </c>
      <c r="D46">
        <v>12.4</v>
      </c>
      <c r="E46">
        <v>13.4</v>
      </c>
      <c r="F46">
        <v>14</v>
      </c>
      <c r="G46">
        <v>15.3</v>
      </c>
      <c r="H46">
        <v>16.8</v>
      </c>
      <c r="I46">
        <v>17.7</v>
      </c>
      <c r="J46">
        <v>19.3</v>
      </c>
      <c r="K46">
        <v>20</v>
      </c>
      <c r="L46">
        <v>21.4</v>
      </c>
    </row>
    <row r="47" spans="1:12" x14ac:dyDescent="0.2">
      <c r="A47">
        <v>45</v>
      </c>
      <c r="B47">
        <v>11.5</v>
      </c>
      <c r="C47">
        <v>12.1</v>
      </c>
      <c r="D47">
        <v>12.5</v>
      </c>
      <c r="E47">
        <v>13.5</v>
      </c>
      <c r="F47">
        <v>14.2</v>
      </c>
      <c r="G47">
        <v>15.5</v>
      </c>
      <c r="H47">
        <v>17</v>
      </c>
      <c r="I47">
        <v>17.899999999999999</v>
      </c>
      <c r="J47">
        <v>19.600000000000001</v>
      </c>
      <c r="K47">
        <v>20.3</v>
      </c>
      <c r="L47">
        <v>21.7</v>
      </c>
    </row>
    <row r="48" spans="1:12" x14ac:dyDescent="0.2">
      <c r="A48">
        <v>46</v>
      </c>
      <c r="B48">
        <v>11.6</v>
      </c>
      <c r="C48">
        <v>12.3</v>
      </c>
      <c r="D48">
        <v>12.6</v>
      </c>
      <c r="E48">
        <v>13.7</v>
      </c>
      <c r="F48">
        <v>14.3</v>
      </c>
      <c r="G48">
        <v>15.7</v>
      </c>
      <c r="H48">
        <v>17.3</v>
      </c>
      <c r="I48">
        <v>18.2</v>
      </c>
      <c r="J48">
        <v>19.899999999999999</v>
      </c>
      <c r="K48">
        <v>20.6</v>
      </c>
      <c r="L48">
        <v>22</v>
      </c>
    </row>
    <row r="49" spans="1:12" x14ac:dyDescent="0.2">
      <c r="A49">
        <v>47</v>
      </c>
      <c r="B49">
        <v>11.7</v>
      </c>
      <c r="C49">
        <v>12.4</v>
      </c>
      <c r="D49">
        <v>12.8</v>
      </c>
      <c r="E49">
        <v>13.8</v>
      </c>
      <c r="F49">
        <v>14.5</v>
      </c>
      <c r="G49">
        <v>15.9</v>
      </c>
      <c r="H49">
        <v>17.5</v>
      </c>
      <c r="I49">
        <v>18.399999999999999</v>
      </c>
      <c r="J49">
        <v>20.100000000000001</v>
      </c>
      <c r="K49">
        <v>20.8</v>
      </c>
      <c r="L49">
        <v>22.3</v>
      </c>
    </row>
    <row r="50" spans="1:12" x14ac:dyDescent="0.2">
      <c r="A50">
        <v>48</v>
      </c>
      <c r="B50">
        <v>11.8</v>
      </c>
      <c r="C50">
        <v>12.5</v>
      </c>
      <c r="D50">
        <v>12.9</v>
      </c>
      <c r="E50">
        <v>14</v>
      </c>
      <c r="F50">
        <v>14.7</v>
      </c>
      <c r="G50">
        <v>16.100000000000001</v>
      </c>
      <c r="H50">
        <v>17.7</v>
      </c>
      <c r="I50">
        <v>18.600000000000001</v>
      </c>
      <c r="J50">
        <v>20.399999999999999</v>
      </c>
      <c r="K50">
        <v>21.1</v>
      </c>
      <c r="L50">
        <v>22.6</v>
      </c>
    </row>
    <row r="51" spans="1:12" x14ac:dyDescent="0.2">
      <c r="A51">
        <v>49</v>
      </c>
      <c r="B51">
        <v>11.9</v>
      </c>
      <c r="C51">
        <v>12.6</v>
      </c>
      <c r="D51">
        <v>13</v>
      </c>
      <c r="E51">
        <v>14.1</v>
      </c>
      <c r="F51">
        <v>14.8</v>
      </c>
      <c r="G51">
        <v>16.3</v>
      </c>
      <c r="H51">
        <v>17.899999999999999</v>
      </c>
      <c r="I51">
        <v>18.899999999999999</v>
      </c>
      <c r="J51">
        <v>20.6</v>
      </c>
      <c r="K51">
        <v>21.4</v>
      </c>
      <c r="L51">
        <v>22.9</v>
      </c>
    </row>
    <row r="52" spans="1:12" x14ac:dyDescent="0.2">
      <c r="A52">
        <v>50</v>
      </c>
      <c r="B52">
        <v>12.1</v>
      </c>
      <c r="C52">
        <v>12.8</v>
      </c>
      <c r="D52">
        <v>13.2</v>
      </c>
      <c r="E52">
        <v>14.3</v>
      </c>
      <c r="F52">
        <v>15</v>
      </c>
      <c r="G52">
        <v>16.399999999999999</v>
      </c>
      <c r="H52">
        <v>18.100000000000001</v>
      </c>
      <c r="I52">
        <v>19.100000000000001</v>
      </c>
      <c r="J52">
        <v>20.9</v>
      </c>
      <c r="K52">
        <v>21.7</v>
      </c>
      <c r="L52">
        <v>23.2</v>
      </c>
    </row>
    <row r="53" spans="1:12" x14ac:dyDescent="0.2">
      <c r="A53">
        <v>51</v>
      </c>
      <c r="B53">
        <v>12.2</v>
      </c>
      <c r="C53">
        <v>12.9</v>
      </c>
      <c r="D53">
        <v>13.3</v>
      </c>
      <c r="E53">
        <v>14.4</v>
      </c>
      <c r="F53">
        <v>15.1</v>
      </c>
      <c r="G53">
        <v>16.600000000000001</v>
      </c>
      <c r="H53">
        <v>18.3</v>
      </c>
      <c r="I53">
        <v>19.3</v>
      </c>
      <c r="J53">
        <v>21.2</v>
      </c>
      <c r="K53">
        <v>22</v>
      </c>
      <c r="L53">
        <v>23.5</v>
      </c>
    </row>
    <row r="54" spans="1:12" x14ac:dyDescent="0.2">
      <c r="A54">
        <v>52</v>
      </c>
      <c r="B54">
        <v>12.3</v>
      </c>
      <c r="C54">
        <v>13</v>
      </c>
      <c r="D54">
        <v>13.4</v>
      </c>
      <c r="E54">
        <v>14.5</v>
      </c>
      <c r="F54">
        <v>15.3</v>
      </c>
      <c r="G54">
        <v>16.8</v>
      </c>
      <c r="H54">
        <v>18.5</v>
      </c>
      <c r="I54">
        <v>19.5</v>
      </c>
      <c r="J54">
        <v>21.4</v>
      </c>
      <c r="K54">
        <v>22.2</v>
      </c>
      <c r="L54">
        <v>23.9</v>
      </c>
    </row>
    <row r="55" spans="1:12" x14ac:dyDescent="0.2">
      <c r="A55">
        <v>53</v>
      </c>
      <c r="B55">
        <v>12.4</v>
      </c>
      <c r="C55">
        <v>13.1</v>
      </c>
      <c r="D55">
        <v>13.5</v>
      </c>
      <c r="E55">
        <v>14.7</v>
      </c>
      <c r="F55">
        <v>15.4</v>
      </c>
      <c r="G55">
        <v>17</v>
      </c>
      <c r="H55">
        <v>18.7</v>
      </c>
      <c r="I55">
        <v>19.8</v>
      </c>
      <c r="J55">
        <v>21.7</v>
      </c>
      <c r="K55">
        <v>22.5</v>
      </c>
      <c r="L55">
        <v>24.2</v>
      </c>
    </row>
    <row r="56" spans="1:12" x14ac:dyDescent="0.2">
      <c r="A56">
        <v>54</v>
      </c>
      <c r="B56">
        <v>12.5</v>
      </c>
      <c r="C56">
        <v>13.2</v>
      </c>
      <c r="D56">
        <v>13.7</v>
      </c>
      <c r="E56">
        <v>14.8</v>
      </c>
      <c r="F56">
        <v>15.6</v>
      </c>
      <c r="G56">
        <v>17.2</v>
      </c>
      <c r="H56">
        <v>18.899999999999999</v>
      </c>
      <c r="I56">
        <v>20</v>
      </c>
      <c r="J56">
        <v>22</v>
      </c>
      <c r="K56">
        <v>22.8</v>
      </c>
      <c r="L56">
        <v>24.5</v>
      </c>
    </row>
    <row r="57" spans="1:12" x14ac:dyDescent="0.2">
      <c r="A57">
        <v>55</v>
      </c>
      <c r="B57">
        <v>12.6</v>
      </c>
      <c r="C57">
        <v>13.4</v>
      </c>
      <c r="D57">
        <v>13.8</v>
      </c>
      <c r="E57">
        <v>15</v>
      </c>
      <c r="F57">
        <v>15.8</v>
      </c>
      <c r="G57">
        <v>17.3</v>
      </c>
      <c r="H57">
        <v>19.100000000000001</v>
      </c>
      <c r="I57">
        <v>20.2</v>
      </c>
      <c r="J57">
        <v>22.2</v>
      </c>
      <c r="K57">
        <v>23.1</v>
      </c>
      <c r="L57">
        <v>24.8</v>
      </c>
    </row>
    <row r="58" spans="1:12" x14ac:dyDescent="0.2">
      <c r="A58">
        <v>56</v>
      </c>
      <c r="B58">
        <v>12.7</v>
      </c>
      <c r="C58">
        <v>13.5</v>
      </c>
      <c r="D58">
        <v>13.9</v>
      </c>
      <c r="E58">
        <v>15.1</v>
      </c>
      <c r="F58">
        <v>15.9</v>
      </c>
      <c r="G58">
        <v>17.5</v>
      </c>
      <c r="H58">
        <v>19.3</v>
      </c>
      <c r="I58">
        <v>20.399999999999999</v>
      </c>
      <c r="J58">
        <v>22.5</v>
      </c>
      <c r="K58">
        <v>23.3</v>
      </c>
      <c r="L58">
        <v>25.1</v>
      </c>
    </row>
    <row r="59" spans="1:12" x14ac:dyDescent="0.2">
      <c r="A59">
        <v>57</v>
      </c>
      <c r="B59">
        <v>12.8</v>
      </c>
      <c r="C59">
        <v>13.6</v>
      </c>
      <c r="D59">
        <v>14</v>
      </c>
      <c r="E59">
        <v>15.3</v>
      </c>
      <c r="F59">
        <v>16.100000000000001</v>
      </c>
      <c r="G59">
        <v>17.7</v>
      </c>
      <c r="H59">
        <v>19.600000000000001</v>
      </c>
      <c r="I59">
        <v>20.7</v>
      </c>
      <c r="J59">
        <v>22.7</v>
      </c>
      <c r="K59">
        <v>23.6</v>
      </c>
      <c r="L59">
        <v>25.4</v>
      </c>
    </row>
    <row r="60" spans="1:12" x14ac:dyDescent="0.2">
      <c r="A60">
        <v>58</v>
      </c>
      <c r="B60">
        <v>12.9</v>
      </c>
      <c r="C60">
        <v>13.7</v>
      </c>
      <c r="D60">
        <v>14.2</v>
      </c>
      <c r="E60">
        <v>15.4</v>
      </c>
      <c r="F60">
        <v>16.2</v>
      </c>
      <c r="G60">
        <v>17.899999999999999</v>
      </c>
      <c r="H60">
        <v>19.8</v>
      </c>
      <c r="I60">
        <v>20.9</v>
      </c>
      <c r="J60">
        <v>23</v>
      </c>
      <c r="K60">
        <v>23.9</v>
      </c>
      <c r="L60">
        <v>25.7</v>
      </c>
    </row>
    <row r="61" spans="1:12" x14ac:dyDescent="0.2">
      <c r="A61">
        <v>59</v>
      </c>
      <c r="B61">
        <v>13.1</v>
      </c>
      <c r="C61">
        <v>13.8</v>
      </c>
      <c r="D61">
        <v>14.3</v>
      </c>
      <c r="E61">
        <v>15.5</v>
      </c>
      <c r="F61">
        <v>16.399999999999999</v>
      </c>
      <c r="G61">
        <v>18</v>
      </c>
      <c r="H61">
        <v>20</v>
      </c>
      <c r="I61">
        <v>21.1</v>
      </c>
      <c r="J61">
        <v>23.3</v>
      </c>
      <c r="K61">
        <v>24.2</v>
      </c>
      <c r="L61">
        <v>26</v>
      </c>
    </row>
    <row r="62" spans="1:12" x14ac:dyDescent="0.2">
      <c r="A62">
        <v>60</v>
      </c>
      <c r="B62">
        <v>13.2</v>
      </c>
      <c r="C62">
        <v>14</v>
      </c>
      <c r="D62">
        <v>14.4</v>
      </c>
      <c r="E62">
        <v>15.7</v>
      </c>
      <c r="F62">
        <v>16.5</v>
      </c>
      <c r="G62">
        <v>18.2</v>
      </c>
      <c r="H62">
        <v>20.2</v>
      </c>
      <c r="I62">
        <v>21.3</v>
      </c>
      <c r="J62">
        <v>23.5</v>
      </c>
      <c r="K62">
        <v>24.4</v>
      </c>
      <c r="L62">
        <v>26.3</v>
      </c>
    </row>
  </sheetData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workbookViewId="0">
      <selection activeCell="G16" sqref="G16"/>
    </sheetView>
  </sheetViews>
  <sheetFormatPr defaultRowHeight="12.75" x14ac:dyDescent="0.2"/>
  <sheetData>
    <row r="1" spans="1:12" ht="15" x14ac:dyDescent="0.3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 ht="15" x14ac:dyDescent="0.3">
      <c r="A2" s="1">
        <v>0</v>
      </c>
      <c r="B2">
        <v>2.2999999999999998</v>
      </c>
      <c r="C2">
        <v>2.5</v>
      </c>
      <c r="D2">
        <v>2.6</v>
      </c>
      <c r="E2">
        <v>2.9</v>
      </c>
      <c r="F2">
        <v>3</v>
      </c>
      <c r="G2">
        <v>3.3</v>
      </c>
      <c r="H2">
        <v>3.7</v>
      </c>
      <c r="I2">
        <v>3.9</v>
      </c>
      <c r="J2">
        <v>4.2</v>
      </c>
      <c r="K2">
        <v>4.3</v>
      </c>
      <c r="L2">
        <v>4.5999999999999996</v>
      </c>
    </row>
    <row r="3" spans="1:12" ht="15" x14ac:dyDescent="0.3">
      <c r="A3" s="1">
        <v>1</v>
      </c>
      <c r="B3">
        <v>3.2</v>
      </c>
      <c r="C3">
        <v>3.4</v>
      </c>
      <c r="D3">
        <v>3.6</v>
      </c>
      <c r="E3">
        <v>3.9</v>
      </c>
      <c r="F3">
        <v>4.0999999999999996</v>
      </c>
      <c r="G3">
        <v>4.5</v>
      </c>
      <c r="H3">
        <v>4.9000000000000004</v>
      </c>
      <c r="I3">
        <v>5.0999999999999996</v>
      </c>
      <c r="J3">
        <v>5.5</v>
      </c>
      <c r="K3">
        <v>5.7</v>
      </c>
      <c r="L3">
        <v>6</v>
      </c>
    </row>
    <row r="4" spans="1:12" ht="15" x14ac:dyDescent="0.3">
      <c r="A4" s="1">
        <v>2</v>
      </c>
      <c r="B4">
        <v>4.0999999999999996</v>
      </c>
      <c r="C4">
        <v>4.4000000000000004</v>
      </c>
      <c r="D4">
        <v>4.5</v>
      </c>
      <c r="E4">
        <v>4.9000000000000004</v>
      </c>
      <c r="F4">
        <v>5.0999999999999996</v>
      </c>
      <c r="G4">
        <v>5.6</v>
      </c>
      <c r="H4">
        <v>6</v>
      </c>
      <c r="I4">
        <v>6.3</v>
      </c>
      <c r="J4">
        <v>6.8</v>
      </c>
      <c r="K4">
        <v>7</v>
      </c>
      <c r="L4">
        <v>7.4</v>
      </c>
    </row>
    <row r="5" spans="1:12" ht="15" x14ac:dyDescent="0.3">
      <c r="A5" s="1">
        <v>3</v>
      </c>
      <c r="B5">
        <v>4.8</v>
      </c>
      <c r="C5">
        <v>5.0999999999999996</v>
      </c>
      <c r="D5">
        <v>5.2</v>
      </c>
      <c r="E5">
        <v>5.6</v>
      </c>
      <c r="F5">
        <v>5.9</v>
      </c>
      <c r="G5">
        <v>6.4</v>
      </c>
      <c r="H5">
        <v>6.9</v>
      </c>
      <c r="I5">
        <v>7.2</v>
      </c>
      <c r="J5">
        <v>7.7</v>
      </c>
      <c r="K5">
        <v>7.9</v>
      </c>
      <c r="L5">
        <v>8.3000000000000007</v>
      </c>
    </row>
    <row r="6" spans="1:12" ht="15" x14ac:dyDescent="0.3">
      <c r="A6" s="1">
        <v>4</v>
      </c>
      <c r="B6">
        <v>5.4</v>
      </c>
      <c r="C6">
        <v>5.6</v>
      </c>
      <c r="D6">
        <v>5.8</v>
      </c>
      <c r="E6">
        <v>6.2</v>
      </c>
      <c r="F6">
        <v>6.5</v>
      </c>
      <c r="G6">
        <v>7</v>
      </c>
      <c r="H6">
        <v>7.6</v>
      </c>
      <c r="I6">
        <v>7.9</v>
      </c>
      <c r="J6">
        <v>8.4</v>
      </c>
      <c r="K6">
        <v>8.6</v>
      </c>
      <c r="L6">
        <v>9.1</v>
      </c>
    </row>
    <row r="7" spans="1:12" ht="15" x14ac:dyDescent="0.3">
      <c r="A7" s="1">
        <v>5</v>
      </c>
      <c r="B7">
        <v>5.8</v>
      </c>
      <c r="C7">
        <v>6.1</v>
      </c>
      <c r="D7">
        <v>6.2</v>
      </c>
      <c r="E7">
        <v>6.7</v>
      </c>
      <c r="F7">
        <v>7</v>
      </c>
      <c r="G7">
        <v>7.5</v>
      </c>
      <c r="H7">
        <v>8.1</v>
      </c>
      <c r="I7">
        <v>8.4</v>
      </c>
      <c r="J7">
        <v>9</v>
      </c>
      <c r="K7">
        <v>9.1999999999999993</v>
      </c>
      <c r="L7">
        <v>9.6999999999999993</v>
      </c>
    </row>
    <row r="8" spans="1:12" ht="15" x14ac:dyDescent="0.3">
      <c r="A8" s="1">
        <v>6</v>
      </c>
      <c r="B8">
        <v>6.1</v>
      </c>
      <c r="C8">
        <v>6.4</v>
      </c>
      <c r="D8">
        <v>6.6</v>
      </c>
      <c r="E8">
        <v>7.1</v>
      </c>
      <c r="F8">
        <v>7.4</v>
      </c>
      <c r="G8">
        <v>7.9</v>
      </c>
      <c r="H8">
        <v>8.5</v>
      </c>
      <c r="I8">
        <v>8.9</v>
      </c>
      <c r="J8">
        <v>9.5</v>
      </c>
      <c r="K8">
        <v>9.6999999999999993</v>
      </c>
      <c r="L8">
        <v>10.199999999999999</v>
      </c>
    </row>
    <row r="9" spans="1:12" ht="15" x14ac:dyDescent="0.3">
      <c r="A9" s="1">
        <v>7</v>
      </c>
      <c r="B9">
        <v>6.4</v>
      </c>
      <c r="C9">
        <v>6.7</v>
      </c>
      <c r="D9">
        <v>6.9</v>
      </c>
      <c r="E9">
        <v>7.4</v>
      </c>
      <c r="F9">
        <v>7.7</v>
      </c>
      <c r="G9">
        <v>8.3000000000000007</v>
      </c>
      <c r="H9">
        <v>8.9</v>
      </c>
      <c r="I9">
        <v>9.3000000000000007</v>
      </c>
      <c r="J9">
        <v>9.9</v>
      </c>
      <c r="K9">
        <v>10.199999999999999</v>
      </c>
      <c r="L9">
        <v>10.7</v>
      </c>
    </row>
    <row r="10" spans="1:12" ht="15" x14ac:dyDescent="0.3">
      <c r="A10" s="1">
        <v>8</v>
      </c>
      <c r="B10">
        <v>6.7</v>
      </c>
      <c r="C10">
        <v>7</v>
      </c>
      <c r="D10">
        <v>7.2</v>
      </c>
      <c r="E10">
        <v>7.7</v>
      </c>
      <c r="F10">
        <v>8</v>
      </c>
      <c r="G10">
        <v>8.6</v>
      </c>
      <c r="H10">
        <v>9.3000000000000007</v>
      </c>
      <c r="I10">
        <v>9.6</v>
      </c>
      <c r="J10">
        <v>10.3</v>
      </c>
      <c r="K10">
        <v>10.5</v>
      </c>
      <c r="L10">
        <v>11.1</v>
      </c>
    </row>
    <row r="11" spans="1:12" ht="15" x14ac:dyDescent="0.3">
      <c r="A11" s="1">
        <v>9</v>
      </c>
      <c r="B11">
        <v>6.9</v>
      </c>
      <c r="C11">
        <v>7.2</v>
      </c>
      <c r="D11">
        <v>7.4</v>
      </c>
      <c r="E11">
        <v>7.9</v>
      </c>
      <c r="F11">
        <v>8.3000000000000007</v>
      </c>
      <c r="G11">
        <v>8.9</v>
      </c>
      <c r="H11">
        <v>9.6</v>
      </c>
      <c r="I11">
        <v>10</v>
      </c>
      <c r="J11">
        <v>10.6</v>
      </c>
      <c r="K11">
        <v>10.9</v>
      </c>
      <c r="L11">
        <v>11.4</v>
      </c>
    </row>
    <row r="12" spans="1:12" ht="15" x14ac:dyDescent="0.3">
      <c r="A12" s="1">
        <v>10</v>
      </c>
      <c r="B12">
        <v>7.1</v>
      </c>
      <c r="C12">
        <v>7.5</v>
      </c>
      <c r="D12">
        <v>7.7</v>
      </c>
      <c r="E12">
        <v>8.1999999999999993</v>
      </c>
      <c r="F12">
        <v>8.5</v>
      </c>
      <c r="G12">
        <v>9.1999999999999993</v>
      </c>
      <c r="H12">
        <v>9.9</v>
      </c>
      <c r="I12">
        <v>10.3</v>
      </c>
      <c r="J12">
        <v>10.9</v>
      </c>
      <c r="K12">
        <v>11.2</v>
      </c>
      <c r="L12">
        <v>11.8</v>
      </c>
    </row>
    <row r="13" spans="1:12" ht="15" x14ac:dyDescent="0.3">
      <c r="A13" s="1">
        <v>11</v>
      </c>
      <c r="B13">
        <v>7.3</v>
      </c>
      <c r="C13">
        <v>7.7</v>
      </c>
      <c r="D13">
        <v>7.9</v>
      </c>
      <c r="E13">
        <v>8.4</v>
      </c>
      <c r="F13">
        <v>8.6999999999999993</v>
      </c>
      <c r="G13">
        <v>9.4</v>
      </c>
      <c r="H13">
        <v>10.1</v>
      </c>
      <c r="I13">
        <v>10.5</v>
      </c>
      <c r="J13">
        <v>11.2</v>
      </c>
      <c r="K13">
        <v>11.5</v>
      </c>
      <c r="L13">
        <v>12.1</v>
      </c>
    </row>
    <row r="14" spans="1:12" ht="15" x14ac:dyDescent="0.3">
      <c r="A14" s="1">
        <v>12</v>
      </c>
      <c r="B14">
        <v>7.5</v>
      </c>
      <c r="C14">
        <v>7.8</v>
      </c>
      <c r="D14">
        <v>8.1</v>
      </c>
      <c r="E14">
        <v>8.6</v>
      </c>
      <c r="F14">
        <v>9</v>
      </c>
      <c r="G14">
        <v>9.6</v>
      </c>
      <c r="H14">
        <v>10.4</v>
      </c>
      <c r="I14">
        <v>10.8</v>
      </c>
      <c r="J14">
        <v>11.5</v>
      </c>
      <c r="K14">
        <v>11.8</v>
      </c>
      <c r="L14">
        <v>12.4</v>
      </c>
    </row>
    <row r="15" spans="1:12" ht="15" x14ac:dyDescent="0.3">
      <c r="A15" s="1">
        <v>13</v>
      </c>
      <c r="B15">
        <v>7.6</v>
      </c>
      <c r="C15">
        <v>8</v>
      </c>
      <c r="D15">
        <v>8.1999999999999993</v>
      </c>
      <c r="E15">
        <v>8.8000000000000007</v>
      </c>
      <c r="F15">
        <v>9.1999999999999993</v>
      </c>
      <c r="G15">
        <v>9.9</v>
      </c>
      <c r="H15">
        <v>10.6</v>
      </c>
      <c r="I15">
        <v>11.1</v>
      </c>
      <c r="J15">
        <v>11.8</v>
      </c>
      <c r="K15">
        <v>12.1</v>
      </c>
      <c r="L15">
        <v>12.7</v>
      </c>
    </row>
    <row r="16" spans="1:12" ht="15" x14ac:dyDescent="0.3">
      <c r="A16" s="1">
        <v>14</v>
      </c>
      <c r="B16">
        <v>7.8</v>
      </c>
      <c r="C16">
        <v>8.1999999999999993</v>
      </c>
      <c r="D16">
        <v>8.4</v>
      </c>
      <c r="E16">
        <v>9</v>
      </c>
      <c r="F16">
        <v>9.4</v>
      </c>
      <c r="G16">
        <v>10.1</v>
      </c>
      <c r="H16">
        <v>10.9</v>
      </c>
      <c r="I16">
        <v>11.3</v>
      </c>
      <c r="J16">
        <v>12.1</v>
      </c>
      <c r="K16">
        <v>12.4</v>
      </c>
      <c r="L16">
        <v>13</v>
      </c>
    </row>
    <row r="17" spans="1:12" ht="15" x14ac:dyDescent="0.3">
      <c r="A17" s="1">
        <v>15</v>
      </c>
      <c r="B17">
        <v>8</v>
      </c>
      <c r="C17">
        <v>8.4</v>
      </c>
      <c r="D17">
        <v>8.6</v>
      </c>
      <c r="E17">
        <v>9.1999999999999993</v>
      </c>
      <c r="F17">
        <v>9.6</v>
      </c>
      <c r="G17">
        <v>10.3</v>
      </c>
      <c r="H17">
        <v>11.1</v>
      </c>
      <c r="I17">
        <v>11.6</v>
      </c>
      <c r="J17">
        <v>12.3</v>
      </c>
      <c r="K17">
        <v>12.7</v>
      </c>
      <c r="L17">
        <v>13.3</v>
      </c>
    </row>
    <row r="18" spans="1:12" ht="15" x14ac:dyDescent="0.3">
      <c r="A18" s="1">
        <v>16</v>
      </c>
      <c r="B18">
        <v>8.1</v>
      </c>
      <c r="C18">
        <v>8.5</v>
      </c>
      <c r="D18">
        <v>8.8000000000000007</v>
      </c>
      <c r="E18">
        <v>9.4</v>
      </c>
      <c r="F18">
        <v>9.8000000000000007</v>
      </c>
      <c r="G18">
        <v>10.5</v>
      </c>
      <c r="H18">
        <v>11.3</v>
      </c>
      <c r="I18">
        <v>11.8</v>
      </c>
      <c r="J18">
        <v>12.6</v>
      </c>
      <c r="K18">
        <v>12.9</v>
      </c>
      <c r="L18">
        <v>13.6</v>
      </c>
    </row>
    <row r="19" spans="1:12" ht="15" x14ac:dyDescent="0.3">
      <c r="A19" s="1">
        <v>17</v>
      </c>
      <c r="B19">
        <v>8.3000000000000007</v>
      </c>
      <c r="C19">
        <v>8.6999999999999993</v>
      </c>
      <c r="D19">
        <v>8.9</v>
      </c>
      <c r="E19">
        <v>9.6</v>
      </c>
      <c r="F19">
        <v>10</v>
      </c>
      <c r="G19">
        <v>10.7</v>
      </c>
      <c r="H19">
        <v>11.6</v>
      </c>
      <c r="I19">
        <v>12</v>
      </c>
      <c r="J19">
        <v>12.9</v>
      </c>
      <c r="K19">
        <v>13.2</v>
      </c>
      <c r="L19">
        <v>13.9</v>
      </c>
    </row>
    <row r="20" spans="1:12" ht="15" x14ac:dyDescent="0.3">
      <c r="A20" s="1">
        <v>18</v>
      </c>
      <c r="B20">
        <v>8.4</v>
      </c>
      <c r="C20">
        <v>8.9</v>
      </c>
      <c r="D20">
        <v>9.1</v>
      </c>
      <c r="E20">
        <v>9.6999999999999993</v>
      </c>
      <c r="F20">
        <v>10.1</v>
      </c>
      <c r="G20">
        <v>10.9</v>
      </c>
      <c r="H20">
        <v>11.8</v>
      </c>
      <c r="I20">
        <v>12.3</v>
      </c>
      <c r="J20">
        <v>13.1</v>
      </c>
      <c r="K20">
        <v>13.5</v>
      </c>
      <c r="L20">
        <v>14.2</v>
      </c>
    </row>
    <row r="21" spans="1:12" ht="15" x14ac:dyDescent="0.3">
      <c r="A21" s="1">
        <v>19</v>
      </c>
      <c r="B21">
        <v>8.6</v>
      </c>
      <c r="C21">
        <v>9</v>
      </c>
      <c r="D21">
        <v>9.3000000000000007</v>
      </c>
      <c r="E21">
        <v>9.9</v>
      </c>
      <c r="F21">
        <v>10.3</v>
      </c>
      <c r="G21">
        <v>11.1</v>
      </c>
      <c r="H21">
        <v>12</v>
      </c>
      <c r="I21">
        <v>12.5</v>
      </c>
      <c r="J21">
        <v>13.4</v>
      </c>
      <c r="K21">
        <v>13.7</v>
      </c>
      <c r="L21">
        <v>14.4</v>
      </c>
    </row>
    <row r="22" spans="1:12" ht="15" x14ac:dyDescent="0.3">
      <c r="A22" s="1">
        <v>20</v>
      </c>
      <c r="B22">
        <v>8.6999999999999993</v>
      </c>
      <c r="C22">
        <v>9.1999999999999993</v>
      </c>
      <c r="D22">
        <v>9.4</v>
      </c>
      <c r="E22">
        <v>10.1</v>
      </c>
      <c r="F22">
        <v>10.5</v>
      </c>
      <c r="G22">
        <v>11.3</v>
      </c>
      <c r="H22">
        <v>12.2</v>
      </c>
      <c r="I22">
        <v>12.7</v>
      </c>
      <c r="J22">
        <v>13.6</v>
      </c>
      <c r="K22">
        <v>14</v>
      </c>
      <c r="L22">
        <v>14.7</v>
      </c>
    </row>
    <row r="23" spans="1:12" ht="15" x14ac:dyDescent="0.3">
      <c r="A23" s="1">
        <v>21</v>
      </c>
      <c r="B23">
        <v>8.9</v>
      </c>
      <c r="C23">
        <v>9.3000000000000007</v>
      </c>
      <c r="D23">
        <v>9.6</v>
      </c>
      <c r="E23">
        <v>10.3</v>
      </c>
      <c r="F23">
        <v>10.7</v>
      </c>
      <c r="G23">
        <v>11.5</v>
      </c>
      <c r="H23">
        <v>12.5</v>
      </c>
      <c r="I23">
        <v>13</v>
      </c>
      <c r="J23">
        <v>13.9</v>
      </c>
      <c r="K23">
        <v>14.3</v>
      </c>
      <c r="L23">
        <v>15</v>
      </c>
    </row>
    <row r="24" spans="1:12" ht="15" x14ac:dyDescent="0.3">
      <c r="A24" s="1">
        <v>22</v>
      </c>
      <c r="B24">
        <v>9</v>
      </c>
      <c r="C24">
        <v>9.5</v>
      </c>
      <c r="D24">
        <v>9.8000000000000007</v>
      </c>
      <c r="E24">
        <v>10.5</v>
      </c>
      <c r="F24">
        <v>10.9</v>
      </c>
      <c r="G24">
        <v>11.8</v>
      </c>
      <c r="H24">
        <v>12.7</v>
      </c>
      <c r="I24">
        <v>13.2</v>
      </c>
      <c r="J24">
        <v>14.2</v>
      </c>
      <c r="K24">
        <v>14.5</v>
      </c>
      <c r="L24">
        <v>15.3</v>
      </c>
    </row>
    <row r="25" spans="1:12" ht="15" x14ac:dyDescent="0.3">
      <c r="A25" s="1">
        <v>23</v>
      </c>
      <c r="B25">
        <v>9.1999999999999993</v>
      </c>
      <c r="C25">
        <v>9.6999999999999993</v>
      </c>
      <c r="D25">
        <v>9.9</v>
      </c>
      <c r="E25">
        <v>10.6</v>
      </c>
      <c r="F25">
        <v>11.1</v>
      </c>
      <c r="G25">
        <v>12</v>
      </c>
      <c r="H25">
        <v>12.9</v>
      </c>
      <c r="I25">
        <v>13.4</v>
      </c>
      <c r="J25">
        <v>14.4</v>
      </c>
      <c r="K25">
        <v>14.8</v>
      </c>
      <c r="L25">
        <v>15.6</v>
      </c>
    </row>
    <row r="26" spans="1:12" ht="15" x14ac:dyDescent="0.3">
      <c r="A26" s="1">
        <v>24</v>
      </c>
      <c r="B26">
        <v>9.3000000000000007</v>
      </c>
      <c r="C26">
        <v>9.8000000000000007</v>
      </c>
      <c r="D26">
        <v>10.1</v>
      </c>
      <c r="E26">
        <v>10.8</v>
      </c>
      <c r="F26">
        <v>11.3</v>
      </c>
      <c r="G26">
        <v>12.2</v>
      </c>
      <c r="H26">
        <v>13.1</v>
      </c>
      <c r="I26">
        <v>13.7</v>
      </c>
      <c r="J26">
        <v>14.7</v>
      </c>
      <c r="K26">
        <v>15.1</v>
      </c>
      <c r="L26">
        <v>15.9</v>
      </c>
    </row>
    <row r="27" spans="1:12" ht="15" x14ac:dyDescent="0.3">
      <c r="A27" s="1">
        <v>25</v>
      </c>
      <c r="B27">
        <v>9.5</v>
      </c>
      <c r="C27">
        <v>10</v>
      </c>
      <c r="D27">
        <v>10.199999999999999</v>
      </c>
      <c r="E27">
        <v>11</v>
      </c>
      <c r="F27">
        <v>11.4</v>
      </c>
      <c r="G27">
        <v>12.4</v>
      </c>
      <c r="H27">
        <v>13.3</v>
      </c>
      <c r="I27">
        <v>13.9</v>
      </c>
      <c r="J27">
        <v>14.9</v>
      </c>
      <c r="K27">
        <v>15.3</v>
      </c>
      <c r="L27">
        <v>16.100000000000001</v>
      </c>
    </row>
    <row r="28" spans="1:12" ht="15" x14ac:dyDescent="0.3">
      <c r="A28" s="1">
        <v>26</v>
      </c>
      <c r="B28">
        <v>9.6</v>
      </c>
      <c r="C28">
        <v>10.1</v>
      </c>
      <c r="D28">
        <v>10.4</v>
      </c>
      <c r="E28">
        <v>11.1</v>
      </c>
      <c r="F28">
        <v>11.6</v>
      </c>
      <c r="G28">
        <v>12.5</v>
      </c>
      <c r="H28">
        <v>13.6</v>
      </c>
      <c r="I28">
        <v>14.1</v>
      </c>
      <c r="J28">
        <v>15.2</v>
      </c>
      <c r="K28">
        <v>15.6</v>
      </c>
      <c r="L28">
        <v>16.399999999999999</v>
      </c>
    </row>
    <row r="29" spans="1:12" ht="15" x14ac:dyDescent="0.3">
      <c r="A29" s="1">
        <v>27</v>
      </c>
      <c r="B29">
        <v>9.6999999999999993</v>
      </c>
      <c r="C29">
        <v>10.199999999999999</v>
      </c>
      <c r="D29">
        <v>10.5</v>
      </c>
      <c r="E29">
        <v>11.3</v>
      </c>
      <c r="F29">
        <v>11.8</v>
      </c>
      <c r="G29">
        <v>12.7</v>
      </c>
      <c r="H29">
        <v>13.8</v>
      </c>
      <c r="I29">
        <v>14.4</v>
      </c>
      <c r="J29">
        <v>15.4</v>
      </c>
      <c r="K29">
        <v>15.9</v>
      </c>
      <c r="L29">
        <v>16.7</v>
      </c>
    </row>
    <row r="30" spans="1:12" ht="15" x14ac:dyDescent="0.3">
      <c r="A30" s="1">
        <v>28</v>
      </c>
      <c r="B30">
        <v>9.9</v>
      </c>
      <c r="C30">
        <v>10.4</v>
      </c>
      <c r="D30">
        <v>10.7</v>
      </c>
      <c r="E30">
        <v>11.5</v>
      </c>
      <c r="F30">
        <v>12</v>
      </c>
      <c r="G30">
        <v>12.9</v>
      </c>
      <c r="H30">
        <v>14</v>
      </c>
      <c r="I30">
        <v>14.6</v>
      </c>
      <c r="J30">
        <v>15.7</v>
      </c>
      <c r="K30">
        <v>16.100000000000001</v>
      </c>
      <c r="L30">
        <v>17</v>
      </c>
    </row>
    <row r="31" spans="1:12" ht="15" x14ac:dyDescent="0.3">
      <c r="A31" s="1">
        <v>29</v>
      </c>
      <c r="B31">
        <v>10</v>
      </c>
      <c r="C31">
        <v>10.5</v>
      </c>
      <c r="D31">
        <v>10.8</v>
      </c>
      <c r="E31">
        <v>11.6</v>
      </c>
      <c r="F31">
        <v>12.1</v>
      </c>
      <c r="G31">
        <v>13.1</v>
      </c>
      <c r="H31">
        <v>14.2</v>
      </c>
      <c r="I31">
        <v>14.8</v>
      </c>
      <c r="J31">
        <v>15.9</v>
      </c>
      <c r="K31">
        <v>16.399999999999999</v>
      </c>
      <c r="L31">
        <v>17.3</v>
      </c>
    </row>
    <row r="32" spans="1:12" ht="15" x14ac:dyDescent="0.3">
      <c r="A32" s="1">
        <v>30</v>
      </c>
      <c r="B32">
        <v>10.1</v>
      </c>
      <c r="C32">
        <v>10.7</v>
      </c>
      <c r="D32">
        <v>11</v>
      </c>
      <c r="E32">
        <v>11.8</v>
      </c>
      <c r="F32">
        <v>12.3</v>
      </c>
      <c r="G32">
        <v>13.3</v>
      </c>
      <c r="H32">
        <v>14.4</v>
      </c>
      <c r="I32">
        <v>15</v>
      </c>
      <c r="J32">
        <v>16.2</v>
      </c>
      <c r="K32">
        <v>16.600000000000001</v>
      </c>
      <c r="L32">
        <v>17.5</v>
      </c>
    </row>
    <row r="33" spans="1:12" ht="15" x14ac:dyDescent="0.3">
      <c r="A33" s="1">
        <v>31</v>
      </c>
      <c r="B33">
        <v>10.3</v>
      </c>
      <c r="C33">
        <v>10.8</v>
      </c>
      <c r="D33">
        <v>11.1</v>
      </c>
      <c r="E33">
        <v>11.9</v>
      </c>
      <c r="F33">
        <v>12.4</v>
      </c>
      <c r="G33">
        <v>13.5</v>
      </c>
      <c r="H33">
        <v>14.6</v>
      </c>
      <c r="I33">
        <v>15.2</v>
      </c>
      <c r="J33">
        <v>16.399999999999999</v>
      </c>
      <c r="K33">
        <v>16.899999999999999</v>
      </c>
      <c r="L33">
        <v>17.8</v>
      </c>
    </row>
    <row r="34" spans="1:12" ht="15" x14ac:dyDescent="0.3">
      <c r="A34" s="1">
        <v>32</v>
      </c>
      <c r="B34">
        <v>10.4</v>
      </c>
      <c r="C34">
        <v>10.9</v>
      </c>
      <c r="D34">
        <v>11.2</v>
      </c>
      <c r="E34">
        <v>12.1</v>
      </c>
      <c r="F34">
        <v>12.6</v>
      </c>
      <c r="G34">
        <v>13.7</v>
      </c>
      <c r="H34">
        <v>14.8</v>
      </c>
      <c r="I34">
        <v>15.5</v>
      </c>
      <c r="J34">
        <v>16.600000000000001</v>
      </c>
      <c r="K34">
        <v>17.100000000000001</v>
      </c>
      <c r="L34">
        <v>18</v>
      </c>
    </row>
    <row r="35" spans="1:12" ht="15" x14ac:dyDescent="0.3">
      <c r="A35" s="1">
        <v>33</v>
      </c>
      <c r="B35">
        <v>10.5</v>
      </c>
      <c r="C35">
        <v>11.1</v>
      </c>
      <c r="D35">
        <v>11.4</v>
      </c>
      <c r="E35">
        <v>12.2</v>
      </c>
      <c r="F35">
        <v>12.8</v>
      </c>
      <c r="G35">
        <v>13.8</v>
      </c>
      <c r="H35">
        <v>15</v>
      </c>
      <c r="I35">
        <v>15.7</v>
      </c>
      <c r="J35">
        <v>16.899999999999999</v>
      </c>
      <c r="K35">
        <v>17.3</v>
      </c>
      <c r="L35">
        <v>18.3</v>
      </c>
    </row>
    <row r="36" spans="1:12" ht="15" x14ac:dyDescent="0.3">
      <c r="A36" s="1">
        <v>34</v>
      </c>
      <c r="B36">
        <v>10.6</v>
      </c>
      <c r="C36">
        <v>11.2</v>
      </c>
      <c r="D36">
        <v>11.5</v>
      </c>
      <c r="E36">
        <v>12.4</v>
      </c>
      <c r="F36">
        <v>12.9</v>
      </c>
      <c r="G36">
        <v>14</v>
      </c>
      <c r="H36">
        <v>15.2</v>
      </c>
      <c r="I36">
        <v>15.9</v>
      </c>
      <c r="J36">
        <v>17.100000000000001</v>
      </c>
      <c r="K36">
        <v>17.600000000000001</v>
      </c>
      <c r="L36">
        <v>18.600000000000001</v>
      </c>
    </row>
    <row r="37" spans="1:12" ht="15" x14ac:dyDescent="0.3">
      <c r="A37" s="1">
        <v>35</v>
      </c>
      <c r="B37">
        <v>10.7</v>
      </c>
      <c r="C37">
        <v>11.3</v>
      </c>
      <c r="D37">
        <v>11.6</v>
      </c>
      <c r="E37">
        <v>12.5</v>
      </c>
      <c r="F37">
        <v>13.1</v>
      </c>
      <c r="G37">
        <v>14.2</v>
      </c>
      <c r="H37">
        <v>15.4</v>
      </c>
      <c r="I37">
        <v>16.100000000000001</v>
      </c>
      <c r="J37">
        <v>17.3</v>
      </c>
      <c r="K37">
        <v>17.8</v>
      </c>
      <c r="L37">
        <v>18.8</v>
      </c>
    </row>
    <row r="38" spans="1:12" ht="15" x14ac:dyDescent="0.3">
      <c r="A38" s="1">
        <v>36</v>
      </c>
      <c r="B38">
        <v>10.8</v>
      </c>
      <c r="C38">
        <v>11.4</v>
      </c>
      <c r="D38">
        <v>11.8</v>
      </c>
      <c r="E38">
        <v>12.7</v>
      </c>
      <c r="F38">
        <v>13.2</v>
      </c>
      <c r="G38">
        <v>14.3</v>
      </c>
      <c r="H38">
        <v>15.6</v>
      </c>
      <c r="I38">
        <v>16.3</v>
      </c>
      <c r="J38">
        <v>17.5</v>
      </c>
      <c r="K38">
        <v>18</v>
      </c>
      <c r="L38">
        <v>19.100000000000001</v>
      </c>
    </row>
    <row r="39" spans="1:12" ht="15" x14ac:dyDescent="0.3">
      <c r="A39" s="1">
        <v>37</v>
      </c>
      <c r="B39">
        <v>11</v>
      </c>
      <c r="C39">
        <v>11.6</v>
      </c>
      <c r="D39">
        <v>11.9</v>
      </c>
      <c r="E39">
        <v>12.8</v>
      </c>
      <c r="F39">
        <v>13.4</v>
      </c>
      <c r="G39">
        <v>14.5</v>
      </c>
      <c r="H39">
        <v>15.8</v>
      </c>
      <c r="I39">
        <v>16.5</v>
      </c>
      <c r="J39">
        <v>17.8</v>
      </c>
      <c r="K39">
        <v>18.3</v>
      </c>
      <c r="L39">
        <v>19.3</v>
      </c>
    </row>
    <row r="40" spans="1:12" ht="15" x14ac:dyDescent="0.3">
      <c r="A40" s="1">
        <v>38</v>
      </c>
      <c r="B40">
        <v>11.1</v>
      </c>
      <c r="C40">
        <v>11.7</v>
      </c>
      <c r="D40">
        <v>12</v>
      </c>
      <c r="E40">
        <v>12.9</v>
      </c>
      <c r="F40">
        <v>13.5</v>
      </c>
      <c r="G40">
        <v>14.7</v>
      </c>
      <c r="H40">
        <v>15.9</v>
      </c>
      <c r="I40">
        <v>16.7</v>
      </c>
      <c r="J40">
        <v>18</v>
      </c>
      <c r="K40">
        <v>18.5</v>
      </c>
      <c r="L40">
        <v>19.600000000000001</v>
      </c>
    </row>
    <row r="41" spans="1:12" ht="15" x14ac:dyDescent="0.3">
      <c r="A41" s="1">
        <v>39</v>
      </c>
      <c r="B41">
        <v>11.2</v>
      </c>
      <c r="C41">
        <v>11.8</v>
      </c>
      <c r="D41">
        <v>12.2</v>
      </c>
      <c r="E41">
        <v>13.1</v>
      </c>
      <c r="F41">
        <v>13.7</v>
      </c>
      <c r="G41">
        <v>14.8</v>
      </c>
      <c r="H41">
        <v>16.100000000000001</v>
      </c>
      <c r="I41">
        <v>16.899999999999999</v>
      </c>
      <c r="J41">
        <v>18.2</v>
      </c>
      <c r="K41">
        <v>18.7</v>
      </c>
      <c r="L41">
        <v>19.8</v>
      </c>
    </row>
    <row r="42" spans="1:12" ht="15" x14ac:dyDescent="0.3">
      <c r="A42" s="1">
        <v>40</v>
      </c>
      <c r="B42">
        <v>11.3</v>
      </c>
      <c r="C42">
        <v>11.9</v>
      </c>
      <c r="D42">
        <v>12.3</v>
      </c>
      <c r="E42">
        <v>13.2</v>
      </c>
      <c r="F42">
        <v>13.8</v>
      </c>
      <c r="G42">
        <v>15</v>
      </c>
      <c r="H42">
        <v>16.3</v>
      </c>
      <c r="I42">
        <v>17.100000000000001</v>
      </c>
      <c r="J42">
        <v>18.399999999999999</v>
      </c>
      <c r="K42">
        <v>19</v>
      </c>
      <c r="L42">
        <v>20.100000000000001</v>
      </c>
    </row>
    <row r="43" spans="1:12" ht="15" x14ac:dyDescent="0.3">
      <c r="A43" s="1">
        <v>41</v>
      </c>
      <c r="B43">
        <v>11.4</v>
      </c>
      <c r="C43">
        <v>12.1</v>
      </c>
      <c r="D43">
        <v>12.4</v>
      </c>
      <c r="E43">
        <v>13.4</v>
      </c>
      <c r="F43">
        <v>14</v>
      </c>
      <c r="G43">
        <v>15.2</v>
      </c>
      <c r="H43">
        <v>16.5</v>
      </c>
      <c r="I43">
        <v>17.3</v>
      </c>
      <c r="J43">
        <v>18.600000000000001</v>
      </c>
      <c r="K43">
        <v>19.2</v>
      </c>
      <c r="L43">
        <v>20.3</v>
      </c>
    </row>
    <row r="44" spans="1:12" ht="15" x14ac:dyDescent="0.3">
      <c r="A44" s="1">
        <v>42</v>
      </c>
      <c r="B44">
        <v>11.5</v>
      </c>
      <c r="C44">
        <v>12.2</v>
      </c>
      <c r="D44">
        <v>12.5</v>
      </c>
      <c r="E44">
        <v>13.5</v>
      </c>
      <c r="F44">
        <v>14.1</v>
      </c>
      <c r="G44">
        <v>15.3</v>
      </c>
      <c r="H44">
        <v>16.7</v>
      </c>
      <c r="I44">
        <v>17.5</v>
      </c>
      <c r="J44">
        <v>18.899999999999999</v>
      </c>
      <c r="K44">
        <v>19.399999999999999</v>
      </c>
      <c r="L44">
        <v>20.6</v>
      </c>
    </row>
    <row r="45" spans="1:12" ht="15" x14ac:dyDescent="0.3">
      <c r="A45" s="1">
        <v>43</v>
      </c>
      <c r="B45">
        <v>11.7</v>
      </c>
      <c r="C45">
        <v>12.3</v>
      </c>
      <c r="D45">
        <v>12.7</v>
      </c>
      <c r="E45">
        <v>13.6</v>
      </c>
      <c r="F45">
        <v>14.3</v>
      </c>
      <c r="G45">
        <v>15.5</v>
      </c>
      <c r="H45">
        <v>16.899999999999999</v>
      </c>
      <c r="I45">
        <v>17.7</v>
      </c>
      <c r="J45">
        <v>19.100000000000001</v>
      </c>
      <c r="K45">
        <v>19.7</v>
      </c>
      <c r="L45">
        <v>20.8</v>
      </c>
    </row>
    <row r="46" spans="1:12" ht="15" x14ac:dyDescent="0.3">
      <c r="A46" s="1">
        <v>44</v>
      </c>
      <c r="B46">
        <v>11.8</v>
      </c>
      <c r="C46">
        <v>12.4</v>
      </c>
      <c r="D46">
        <v>12.8</v>
      </c>
      <c r="E46">
        <v>13.8</v>
      </c>
      <c r="F46">
        <v>14.4</v>
      </c>
      <c r="G46">
        <v>15.7</v>
      </c>
      <c r="H46">
        <v>17.100000000000001</v>
      </c>
      <c r="I46">
        <v>17.899999999999999</v>
      </c>
      <c r="J46">
        <v>19.3</v>
      </c>
      <c r="K46">
        <v>19.899999999999999</v>
      </c>
      <c r="L46">
        <v>21.1</v>
      </c>
    </row>
    <row r="47" spans="1:12" ht="15" x14ac:dyDescent="0.3">
      <c r="A47" s="1">
        <v>45</v>
      </c>
      <c r="B47">
        <v>11.9</v>
      </c>
      <c r="C47">
        <v>12.5</v>
      </c>
      <c r="D47">
        <v>12.9</v>
      </c>
      <c r="E47">
        <v>13.9</v>
      </c>
      <c r="F47">
        <v>14.6</v>
      </c>
      <c r="G47">
        <v>15.8</v>
      </c>
      <c r="H47">
        <v>17.3</v>
      </c>
      <c r="I47">
        <v>18.100000000000001</v>
      </c>
      <c r="J47">
        <v>19.5</v>
      </c>
      <c r="K47">
        <v>20.100000000000001</v>
      </c>
      <c r="L47">
        <v>21.3</v>
      </c>
    </row>
    <row r="48" spans="1:12" ht="15" x14ac:dyDescent="0.3">
      <c r="A48" s="1">
        <v>46</v>
      </c>
      <c r="B48">
        <v>12</v>
      </c>
      <c r="C48">
        <v>12.7</v>
      </c>
      <c r="D48">
        <v>13</v>
      </c>
      <c r="E48">
        <v>14.1</v>
      </c>
      <c r="F48">
        <v>14.7</v>
      </c>
      <c r="G48">
        <v>16</v>
      </c>
      <c r="H48">
        <v>17.399999999999999</v>
      </c>
      <c r="I48">
        <v>18.3</v>
      </c>
      <c r="J48">
        <v>19.8</v>
      </c>
      <c r="K48">
        <v>20.399999999999999</v>
      </c>
      <c r="L48">
        <v>21.6</v>
      </c>
    </row>
    <row r="49" spans="1:12" ht="15" x14ac:dyDescent="0.3">
      <c r="A49" s="1">
        <v>47</v>
      </c>
      <c r="B49">
        <v>12.1</v>
      </c>
      <c r="C49">
        <v>12.8</v>
      </c>
      <c r="D49">
        <v>13.2</v>
      </c>
      <c r="E49">
        <v>14.2</v>
      </c>
      <c r="F49">
        <v>14.9</v>
      </c>
      <c r="G49">
        <v>16.2</v>
      </c>
      <c r="H49">
        <v>17.600000000000001</v>
      </c>
      <c r="I49">
        <v>18.5</v>
      </c>
      <c r="J49">
        <v>20</v>
      </c>
      <c r="K49">
        <v>20.6</v>
      </c>
      <c r="L49">
        <v>21.9</v>
      </c>
    </row>
    <row r="50" spans="1:12" ht="15" x14ac:dyDescent="0.3">
      <c r="A50" s="1">
        <v>48</v>
      </c>
      <c r="B50">
        <v>12.2</v>
      </c>
      <c r="C50">
        <v>12.9</v>
      </c>
      <c r="D50">
        <v>13.3</v>
      </c>
      <c r="E50">
        <v>14.3</v>
      </c>
      <c r="F50">
        <v>15</v>
      </c>
      <c r="G50">
        <v>16.3</v>
      </c>
      <c r="H50">
        <v>17.8</v>
      </c>
      <c r="I50">
        <v>18.7</v>
      </c>
      <c r="J50">
        <v>20.2</v>
      </c>
      <c r="K50">
        <v>20.9</v>
      </c>
      <c r="L50">
        <v>22.1</v>
      </c>
    </row>
    <row r="51" spans="1:12" ht="15" x14ac:dyDescent="0.3">
      <c r="A51" s="1">
        <v>49</v>
      </c>
      <c r="B51">
        <v>12.3</v>
      </c>
      <c r="C51">
        <v>13</v>
      </c>
      <c r="D51">
        <v>13.4</v>
      </c>
      <c r="E51">
        <v>14.5</v>
      </c>
      <c r="F51">
        <v>15.2</v>
      </c>
      <c r="G51">
        <v>16.5</v>
      </c>
      <c r="H51">
        <v>18</v>
      </c>
      <c r="I51">
        <v>18.899999999999999</v>
      </c>
      <c r="J51">
        <v>20.399999999999999</v>
      </c>
      <c r="K51">
        <v>21.1</v>
      </c>
      <c r="L51">
        <v>22.4</v>
      </c>
    </row>
    <row r="52" spans="1:12" ht="15" x14ac:dyDescent="0.3">
      <c r="A52" s="1">
        <v>50</v>
      </c>
      <c r="B52">
        <v>12.4</v>
      </c>
      <c r="C52">
        <v>13.1</v>
      </c>
      <c r="D52">
        <v>13.5</v>
      </c>
      <c r="E52">
        <v>14.6</v>
      </c>
      <c r="F52">
        <v>15.3</v>
      </c>
      <c r="G52">
        <v>16.7</v>
      </c>
      <c r="H52">
        <v>18.2</v>
      </c>
      <c r="I52">
        <v>19.100000000000001</v>
      </c>
      <c r="J52">
        <v>20.7</v>
      </c>
      <c r="K52">
        <v>21.3</v>
      </c>
      <c r="L52">
        <v>22.6</v>
      </c>
    </row>
    <row r="53" spans="1:12" ht="15" x14ac:dyDescent="0.3">
      <c r="A53" s="1">
        <v>51</v>
      </c>
      <c r="B53">
        <v>12.5</v>
      </c>
      <c r="C53">
        <v>13.3</v>
      </c>
      <c r="D53">
        <v>13.7</v>
      </c>
      <c r="E53">
        <v>14.7</v>
      </c>
      <c r="F53">
        <v>15.4</v>
      </c>
      <c r="G53">
        <v>16.8</v>
      </c>
      <c r="H53">
        <v>18.399999999999999</v>
      </c>
      <c r="I53">
        <v>19.3</v>
      </c>
      <c r="J53">
        <v>20.9</v>
      </c>
      <c r="K53">
        <v>21.6</v>
      </c>
      <c r="L53">
        <v>22.9</v>
      </c>
    </row>
    <row r="54" spans="1:12" ht="15" x14ac:dyDescent="0.3">
      <c r="A54" s="1">
        <v>52</v>
      </c>
      <c r="B54">
        <v>12.6</v>
      </c>
      <c r="C54">
        <v>13.4</v>
      </c>
      <c r="D54">
        <v>13.8</v>
      </c>
      <c r="E54">
        <v>14.9</v>
      </c>
      <c r="F54">
        <v>15.6</v>
      </c>
      <c r="G54">
        <v>17</v>
      </c>
      <c r="H54">
        <v>18.600000000000001</v>
      </c>
      <c r="I54">
        <v>19.5</v>
      </c>
      <c r="J54">
        <v>21.1</v>
      </c>
      <c r="K54">
        <v>21.8</v>
      </c>
      <c r="L54">
        <v>23.2</v>
      </c>
    </row>
    <row r="55" spans="1:12" ht="15" x14ac:dyDescent="0.3">
      <c r="A55" s="1">
        <v>53</v>
      </c>
      <c r="B55">
        <v>12.7</v>
      </c>
      <c r="C55">
        <v>13.5</v>
      </c>
      <c r="D55">
        <v>13.9</v>
      </c>
      <c r="E55">
        <v>15</v>
      </c>
      <c r="F55">
        <v>15.7</v>
      </c>
      <c r="G55">
        <v>17.2</v>
      </c>
      <c r="H55">
        <v>18.8</v>
      </c>
      <c r="I55">
        <v>19.7</v>
      </c>
      <c r="J55">
        <v>21.4</v>
      </c>
      <c r="K55">
        <v>22.1</v>
      </c>
      <c r="L55">
        <v>23.4</v>
      </c>
    </row>
    <row r="56" spans="1:12" ht="15" x14ac:dyDescent="0.3">
      <c r="A56" s="1">
        <v>54</v>
      </c>
      <c r="B56">
        <v>12.9</v>
      </c>
      <c r="C56">
        <v>13.6</v>
      </c>
      <c r="D56">
        <v>14</v>
      </c>
      <c r="E56">
        <v>15.2</v>
      </c>
      <c r="F56">
        <v>15.9</v>
      </c>
      <c r="G56">
        <v>17.3</v>
      </c>
      <c r="H56">
        <v>19</v>
      </c>
      <c r="I56">
        <v>19.899999999999999</v>
      </c>
      <c r="J56">
        <v>21.6</v>
      </c>
      <c r="K56">
        <v>22.3</v>
      </c>
      <c r="L56">
        <v>23.7</v>
      </c>
    </row>
    <row r="57" spans="1:12" ht="15" x14ac:dyDescent="0.3">
      <c r="A57" s="1">
        <v>55</v>
      </c>
      <c r="B57">
        <v>13</v>
      </c>
      <c r="C57">
        <v>13.7</v>
      </c>
      <c r="D57">
        <v>14.1</v>
      </c>
      <c r="E57">
        <v>15.3</v>
      </c>
      <c r="F57">
        <v>16</v>
      </c>
      <c r="G57">
        <v>17.5</v>
      </c>
      <c r="H57">
        <v>19.2</v>
      </c>
      <c r="I57">
        <v>20.100000000000001</v>
      </c>
      <c r="J57">
        <v>21.8</v>
      </c>
      <c r="K57">
        <v>22.5</v>
      </c>
      <c r="L57">
        <v>24</v>
      </c>
    </row>
    <row r="58" spans="1:12" ht="15" x14ac:dyDescent="0.3">
      <c r="A58" s="1">
        <v>56</v>
      </c>
      <c r="B58">
        <v>13.1</v>
      </c>
      <c r="C58">
        <v>13.8</v>
      </c>
      <c r="D58">
        <v>14.3</v>
      </c>
      <c r="E58">
        <v>15.4</v>
      </c>
      <c r="F58">
        <v>16.2</v>
      </c>
      <c r="G58">
        <v>17.7</v>
      </c>
      <c r="H58">
        <v>19.3</v>
      </c>
      <c r="I58">
        <v>20.3</v>
      </c>
      <c r="J58">
        <v>22.1</v>
      </c>
      <c r="K58">
        <v>22.8</v>
      </c>
      <c r="L58">
        <v>24.2</v>
      </c>
    </row>
    <row r="59" spans="1:12" ht="15" x14ac:dyDescent="0.3">
      <c r="A59" s="1">
        <v>57</v>
      </c>
      <c r="B59">
        <v>13.2</v>
      </c>
      <c r="C59">
        <v>13.9</v>
      </c>
      <c r="D59">
        <v>14.4</v>
      </c>
      <c r="E59">
        <v>15.6</v>
      </c>
      <c r="F59">
        <v>16.3</v>
      </c>
      <c r="G59">
        <v>17.8</v>
      </c>
      <c r="H59">
        <v>19.5</v>
      </c>
      <c r="I59">
        <v>20.5</v>
      </c>
      <c r="J59">
        <v>22.3</v>
      </c>
      <c r="K59">
        <v>23</v>
      </c>
      <c r="L59">
        <v>24.5</v>
      </c>
    </row>
    <row r="60" spans="1:12" ht="15" x14ac:dyDescent="0.3">
      <c r="A60" s="1">
        <v>58</v>
      </c>
      <c r="B60">
        <v>13.3</v>
      </c>
      <c r="C60">
        <v>14.1</v>
      </c>
      <c r="D60">
        <v>14.5</v>
      </c>
      <c r="E60">
        <v>15.7</v>
      </c>
      <c r="F60">
        <v>16.5</v>
      </c>
      <c r="G60">
        <v>18</v>
      </c>
      <c r="H60">
        <v>19.7</v>
      </c>
      <c r="I60">
        <v>20.7</v>
      </c>
      <c r="J60">
        <v>22.5</v>
      </c>
      <c r="K60">
        <v>23.3</v>
      </c>
      <c r="L60">
        <v>24.8</v>
      </c>
    </row>
    <row r="61" spans="1:12" ht="15" x14ac:dyDescent="0.3">
      <c r="A61" s="1">
        <v>59</v>
      </c>
      <c r="B61">
        <v>13.4</v>
      </c>
      <c r="C61">
        <v>14.2</v>
      </c>
      <c r="D61">
        <v>14.6</v>
      </c>
      <c r="E61">
        <v>15.8</v>
      </c>
      <c r="F61">
        <v>16.600000000000001</v>
      </c>
      <c r="G61">
        <v>18.2</v>
      </c>
      <c r="H61">
        <v>19.899999999999999</v>
      </c>
      <c r="I61">
        <v>20.9</v>
      </c>
      <c r="J61">
        <v>22.8</v>
      </c>
      <c r="K61">
        <v>23.5</v>
      </c>
      <c r="L61">
        <v>25</v>
      </c>
    </row>
    <row r="62" spans="1:12" ht="15" x14ac:dyDescent="0.3">
      <c r="A62" s="1">
        <v>60</v>
      </c>
      <c r="B62">
        <v>13.5</v>
      </c>
      <c r="C62">
        <v>14.3</v>
      </c>
      <c r="D62">
        <v>14.7</v>
      </c>
      <c r="E62">
        <v>16</v>
      </c>
      <c r="F62">
        <v>16.7</v>
      </c>
      <c r="G62">
        <v>18.3</v>
      </c>
      <c r="H62">
        <v>20.100000000000001</v>
      </c>
      <c r="I62">
        <v>21.1</v>
      </c>
      <c r="J62">
        <v>23</v>
      </c>
      <c r="K62">
        <v>23.8</v>
      </c>
      <c r="L62">
        <v>25.3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Model</vt:lpstr>
      <vt:lpstr>Diaper Options</vt:lpstr>
      <vt:lpstr>Girls WHO lb</vt:lpstr>
      <vt:lpstr>Boys WHO lb</vt:lpstr>
      <vt:lpstr>Girls WHO kg</vt:lpstr>
      <vt:lpstr>Boys WHO kg</vt:lpstr>
    </vt:vector>
  </TitlesOfParts>
  <Company>Gelb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Lawrence Gelb</dc:creator>
  <cp:lastModifiedBy>cts208</cp:lastModifiedBy>
  <cp:lastPrinted>2010-04-20T14:00:05Z</cp:lastPrinted>
  <dcterms:created xsi:type="dcterms:W3CDTF">2010-04-04T21:36:47Z</dcterms:created>
  <dcterms:modified xsi:type="dcterms:W3CDTF">2010-04-26T15:02:10Z</dcterms:modified>
</cp:coreProperties>
</file>