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el\Google Drive\POST 2015 Spring\RIT\H3\"/>
    </mc:Choice>
  </mc:AlternateContent>
  <bookViews>
    <workbookView xWindow="0" yWindow="0" windowWidth="18312" windowHeight="7118" activeTab="1"/>
  </bookViews>
  <sheets>
    <sheet name="Black-Scholes Value of Call" sheetId="1" r:id="rId1"/>
    <sheet name="Related material" sheetId="2" r:id="rId2"/>
  </sheets>
  <calcPr calcId="152511"/>
</workbook>
</file>

<file path=xl/calcChain.xml><?xml version="1.0" encoding="utf-8"?>
<calcChain xmlns="http://schemas.openxmlformats.org/spreadsheetml/2006/main">
  <c r="H18" i="2" l="1"/>
  <c r="G18" i="2"/>
  <c r="F18" i="2"/>
  <c r="E18" i="2"/>
  <c r="D18" i="2"/>
  <c r="C18" i="2"/>
  <c r="H4" i="2"/>
  <c r="H11" i="2" s="1"/>
  <c r="C4" i="2"/>
  <c r="C11" i="2" s="1"/>
  <c r="B4" i="2"/>
  <c r="B11" i="2" s="1"/>
  <c r="B9" i="2" l="1"/>
  <c r="B10" i="2"/>
  <c r="H13" i="2"/>
  <c r="H9" i="2"/>
  <c r="H10" i="2"/>
  <c r="H12" i="2" s="1"/>
  <c r="C13" i="2"/>
  <c r="C9" i="2"/>
  <c r="C10" i="2"/>
  <c r="C12" i="2" s="1"/>
  <c r="C14" i="2" s="1"/>
  <c r="B13" i="2"/>
  <c r="B12" i="2"/>
  <c r="B14" i="2" s="1"/>
  <c r="H14" i="2" l="1"/>
  <c r="H16" i="2"/>
  <c r="C16" i="2"/>
  <c r="B16" i="2"/>
  <c r="B17" i="2" l="1"/>
  <c r="G19" i="2"/>
  <c r="G20" i="2" s="1"/>
  <c r="F19" i="2"/>
  <c r="F20" i="2" s="1"/>
  <c r="E19" i="2"/>
  <c r="E20" i="2" s="1"/>
  <c r="D19" i="2"/>
  <c r="D20" i="2" s="1"/>
  <c r="H17" i="2"/>
  <c r="H19" i="2"/>
  <c r="H20" i="2" s="1"/>
  <c r="C17" i="2"/>
  <c r="C19" i="2"/>
  <c r="C20" i="2" s="1"/>
  <c r="B6" i="1" l="1"/>
  <c r="B11" i="1"/>
  <c r="B12" i="1"/>
  <c r="B13" i="1"/>
  <c r="B15" i="1" s="1"/>
  <c r="C6" i="1"/>
  <c r="B14" i="1" l="1"/>
  <c r="B18" i="1" l="1"/>
  <c r="B19" i="1" s="1"/>
  <c r="B16" i="1"/>
</calcChain>
</file>

<file path=xl/comments1.xml><?xml version="1.0" encoding="utf-8"?>
<comments xmlns="http://schemas.openxmlformats.org/spreadsheetml/2006/main">
  <authors>
    <author>Richard Smith</author>
  </authors>
  <commentList>
    <comment ref="A4" authorId="0" shapeId="0">
      <text>
        <r>
          <rPr>
            <b/>
            <sz val="8"/>
            <color indexed="81"/>
            <rFont val="Tahoma"/>
            <family val="2"/>
          </rPr>
          <t>Enter the assumed stock price at the time of option acquisition.</t>
        </r>
      </text>
    </comment>
    <comment ref="A5" authorId="0" shapeId="0">
      <text>
        <r>
          <rPr>
            <b/>
            <sz val="8"/>
            <color indexed="81"/>
            <rFont val="Tahoma"/>
            <family val="2"/>
          </rPr>
          <t xml:space="preserve">Enter the exercise price of the option you wish to value.
</t>
        </r>
      </text>
    </comment>
    <comment ref="A6" authorId="0" shapeId="0">
      <text>
        <r>
          <rPr>
            <b/>
            <sz val="8"/>
            <color indexed="81"/>
            <rFont val="Tahoma"/>
            <family val="2"/>
          </rPr>
          <t>Enter the time to option expiration in years or decimal fractions of years.</t>
        </r>
      </text>
    </comment>
    <comment ref="A7" authorId="0" shapeId="0">
      <text>
        <r>
          <rPr>
            <b/>
            <sz val="8"/>
            <color indexed="81"/>
            <rFont val="Tahoma"/>
            <family val="2"/>
          </rPr>
          <t xml:space="preserve">Enter the risk-free rate at the time of acquisition for the duration of the option, stated as a compound annual rate.
</t>
        </r>
      </text>
    </comment>
    <comment ref="A8" authorId="0" shapeId="0">
      <text>
        <r>
          <rPr>
            <b/>
            <sz val="8"/>
            <color indexed="81"/>
            <rFont val="Tahoma"/>
            <family val="2"/>
          </rPr>
          <t>Enter the standard deviation of returns for the underlying asset, stated as the annualized standard deviation.</t>
        </r>
      </text>
    </comment>
  </commentList>
</comments>
</file>

<file path=xl/comments2.xml><?xml version="1.0" encoding="utf-8"?>
<comments xmlns="http://schemas.openxmlformats.org/spreadsheetml/2006/main">
  <authors>
    <author>Richard Smith</author>
  </authors>
  <commentList>
    <comment ref="A2" authorId="0" shapeId="0">
      <text>
        <r>
          <rPr>
            <b/>
            <sz val="8"/>
            <color indexed="81"/>
            <rFont val="Tahoma"/>
            <family val="2"/>
          </rPr>
          <t>Enter the assumed stock price at the time of option acquisition.</t>
        </r>
      </text>
    </comment>
    <comment ref="A3" authorId="0" shapeId="0">
      <text>
        <r>
          <rPr>
            <b/>
            <sz val="8"/>
            <color indexed="81"/>
            <rFont val="Tahoma"/>
            <family val="2"/>
          </rPr>
          <t xml:space="preserve">Enter the exercise price of the option you wish to value.
</t>
        </r>
      </text>
    </comment>
    <comment ref="A4" authorId="0" shapeId="0">
      <text>
        <r>
          <rPr>
            <b/>
            <sz val="8"/>
            <color indexed="81"/>
            <rFont val="Tahoma"/>
            <family val="2"/>
          </rPr>
          <t>Enter the time to option expiration in years or decimal fractions of years.</t>
        </r>
      </text>
    </comment>
    <comment ref="A5" authorId="0" shapeId="0">
      <text>
        <r>
          <rPr>
            <b/>
            <sz val="8"/>
            <color indexed="81"/>
            <rFont val="Tahoma"/>
            <family val="2"/>
          </rPr>
          <t xml:space="preserve">Enter the risk-free rate at the time of acquisition for the duration of the option, stated as a compound annual rate.
</t>
        </r>
      </text>
    </comment>
    <comment ref="A6" authorId="0" shapeId="0">
      <text>
        <r>
          <rPr>
            <b/>
            <sz val="8"/>
            <color indexed="81"/>
            <rFont val="Tahoma"/>
            <family val="2"/>
          </rPr>
          <t>Enter the standard deviation of returns for the underlying asset, stated as the annualized standard deviation.</t>
        </r>
      </text>
    </comment>
  </commentList>
</comments>
</file>

<file path=xl/sharedStrings.xml><?xml version="1.0" encoding="utf-8"?>
<sst xmlns="http://schemas.openxmlformats.org/spreadsheetml/2006/main" count="35" uniqueCount="20">
  <si>
    <t xml:space="preserve"> </t>
  </si>
  <si>
    <t>d1</t>
  </si>
  <si>
    <t>d2</t>
  </si>
  <si>
    <t>Value of Call</t>
  </si>
  <si>
    <t>Value of Put</t>
  </si>
  <si>
    <t>Stock price, S</t>
  </si>
  <si>
    <t>Exercise price of call, X</t>
  </si>
  <si>
    <t>Maturity, years</t>
  </si>
  <si>
    <t>Risk-free rate (annual)</t>
  </si>
  <si>
    <t>Present value of X</t>
  </si>
  <si>
    <t>Delta (=N(d1))</t>
  </si>
  <si>
    <t>N(d2)*PV of X</t>
  </si>
  <si>
    <t>Standard Deviation (annualized s)</t>
  </si>
  <si>
    <t>s*sqrt(t)</t>
  </si>
  <si>
    <t>Black-Scholes calculations</t>
  </si>
  <si>
    <t>Inputs</t>
  </si>
  <si>
    <t>Outputs</t>
  </si>
  <si>
    <r>
      <rPr>
        <sz val="11"/>
        <rFont val="Symbol"/>
        <family val="1"/>
        <charset val="2"/>
      </rPr>
      <t>D</t>
    </r>
    <r>
      <rPr>
        <sz val="11"/>
        <rFont val="Calibri"/>
        <family val="2"/>
        <scheme val="minor"/>
      </rPr>
      <t>S</t>
    </r>
  </si>
  <si>
    <r>
      <t>D</t>
    </r>
    <r>
      <rPr>
        <sz val="11"/>
        <rFont val="Calibri"/>
        <family val="2"/>
        <scheme val="minor"/>
      </rPr>
      <t>C</t>
    </r>
  </si>
  <si>
    <r>
      <rPr>
        <sz val="11"/>
        <rFont val="Symbol"/>
        <family val="1"/>
        <charset val="2"/>
      </rPr>
      <t>D</t>
    </r>
    <r>
      <rPr>
        <sz val="11"/>
        <rFont val="Calibri"/>
        <family val="2"/>
        <scheme val="minor"/>
      </rPr>
      <t>C/</t>
    </r>
    <r>
      <rPr>
        <sz val="11"/>
        <rFont val="Symbol"/>
        <family val="1"/>
        <charset val="2"/>
      </rPr>
      <t>D</t>
    </r>
    <r>
      <rPr>
        <sz val="11"/>
        <rFont val="Calibri"/>
        <family val="2"/>
        <scheme val="minor"/>
      </rPr>
      <t>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</si>
</sst>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6" x14ac:knownFonts="1">
    <font>
      <sz val="10"/>
      <name val="Arial"/>
    </font>
    <font>
      <b/>
      <sz val="8"/>
      <color indexed="81"/>
      <name val="Tahoma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10" fontId="2" fillId="0" borderId="0" xfId="0" applyNumberFormat="1" applyFont="1" applyFill="1" applyBorder="1"/>
    <xf numFmtId="164" fontId="2" fillId="0" borderId="0" xfId="0" applyNumberFormat="1" applyFont="1"/>
    <xf numFmtId="0" fontId="4" fillId="0" borderId="0" xfId="0" applyFont="1"/>
    <xf numFmtId="164" fontId="4" fillId="0" borderId="0" xfId="0" applyNumberFormat="1" applyFont="1"/>
    <xf numFmtId="0" fontId="5" fillId="0" borderId="0" xfId="0" applyFont="1"/>
    <xf numFmtId="165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9"/>
  <sheetViews>
    <sheetView workbookViewId="0">
      <selection activeCell="I5" sqref="I5"/>
    </sheetView>
  </sheetViews>
  <sheetFormatPr defaultColWidth="14.5" defaultRowHeight="14.3" x14ac:dyDescent="0.25"/>
  <cols>
    <col min="1" max="1" width="28.625" style="1" bestFit="1" customWidth="1"/>
    <col min="2" max="2" width="14.5" style="1" customWidth="1"/>
    <col min="3" max="3" width="13.125" style="1" customWidth="1"/>
    <col min="4" max="7" width="14.5" style="1" hidden="1" customWidth="1"/>
    <col min="8" max="16384" width="14.5" style="1"/>
  </cols>
  <sheetData>
    <row r="1" spans="1:15" x14ac:dyDescent="0.25">
      <c r="A1" s="1" t="s">
        <v>14</v>
      </c>
    </row>
    <row r="2" spans="1:15" x14ac:dyDescent="0.25">
      <c r="A2" s="1" t="s">
        <v>0</v>
      </c>
    </row>
    <row r="3" spans="1:15" s="2" customFormat="1" x14ac:dyDescent="0.25">
      <c r="A3" s="1" t="s">
        <v>15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25">
      <c r="A4" s="1" t="s">
        <v>5</v>
      </c>
      <c r="B4" s="1">
        <v>50</v>
      </c>
    </row>
    <row r="5" spans="1:15" x14ac:dyDescent="0.25">
      <c r="A5" s="1" t="s">
        <v>6</v>
      </c>
      <c r="B5" s="1">
        <v>50</v>
      </c>
    </row>
    <row r="6" spans="1:15" x14ac:dyDescent="0.25">
      <c r="A6" s="1" t="s">
        <v>7</v>
      </c>
      <c r="B6" s="1">
        <f>20/252</f>
        <v>7.9365079365079361E-2</v>
      </c>
      <c r="C6" s="1" t="str">
        <f ca="1">_xlfn.FORMULATEXT(B6)</f>
        <v>=20/252</v>
      </c>
      <c r="I6" s="3"/>
    </row>
    <row r="7" spans="1:15" x14ac:dyDescent="0.25">
      <c r="A7" s="1" t="s">
        <v>8</v>
      </c>
      <c r="B7" s="1">
        <v>0</v>
      </c>
    </row>
    <row r="8" spans="1:15" x14ac:dyDescent="0.25">
      <c r="A8" s="1" t="s">
        <v>12</v>
      </c>
      <c r="B8" s="1">
        <v>0.25</v>
      </c>
    </row>
    <row r="10" spans="1:15" x14ac:dyDescent="0.25">
      <c r="A10" s="1" t="s">
        <v>16</v>
      </c>
    </row>
    <row r="11" spans="1:15" x14ac:dyDescent="0.25">
      <c r="A11" s="1" t="s">
        <v>9</v>
      </c>
      <c r="B11" s="4">
        <f>++B5*EXP(-B7*B6)</f>
        <v>50</v>
      </c>
    </row>
    <row r="12" spans="1:15" x14ac:dyDescent="0.25">
      <c r="A12" s="1" t="s">
        <v>13</v>
      </c>
      <c r="B12" s="4">
        <f>+B8*B6^0.5</f>
        <v>7.0429521227376377E-2</v>
      </c>
    </row>
    <row r="13" spans="1:15" x14ac:dyDescent="0.25">
      <c r="A13" s="1" t="s">
        <v>1</v>
      </c>
      <c r="B13" s="4">
        <f>++(LN(B4/B5)+(B7+B8*B8/2)*B6)/(B8*B6^0.5)</f>
        <v>3.5214760613688188E-2</v>
      </c>
    </row>
    <row r="14" spans="1:15" x14ac:dyDescent="0.25">
      <c r="A14" s="1" t="s">
        <v>2</v>
      </c>
      <c r="B14" s="4">
        <f>+B13-B12</f>
        <v>-3.5214760613688188E-2</v>
      </c>
    </row>
    <row r="15" spans="1:15" x14ac:dyDescent="0.25">
      <c r="A15" s="2" t="s">
        <v>10</v>
      </c>
      <c r="B15" s="4">
        <f>_xlfn.NORM.S.DIST(B13,TRUE)</f>
        <v>0.51404575386811302</v>
      </c>
    </row>
    <row r="16" spans="1:15" x14ac:dyDescent="0.25">
      <c r="A16" s="1" t="s">
        <v>11</v>
      </c>
      <c r="B16" s="4">
        <f>_xlfn.NORM.S.DIST(B14,TRUE)*B11</f>
        <v>24.297712306594349</v>
      </c>
    </row>
    <row r="17" spans="1:2" x14ac:dyDescent="0.25">
      <c r="B17" s="4"/>
    </row>
    <row r="18" spans="1:2" x14ac:dyDescent="0.25">
      <c r="A18" s="2" t="s">
        <v>3</v>
      </c>
      <c r="B18" s="4">
        <f>+B15*B4-B16</f>
        <v>1.4045753868113025</v>
      </c>
    </row>
    <row r="19" spans="1:2" x14ac:dyDescent="0.25">
      <c r="A19" s="1" t="s">
        <v>4</v>
      </c>
      <c r="B19" s="4">
        <f>+B18+B11-B4</f>
        <v>1.4045753868113025</v>
      </c>
    </row>
  </sheetData>
  <phoneticPr fontId="0" type="noConversion"/>
  <pageMargins left="0.75" right="0.75" top="1" bottom="1" header="0.5" footer="0.5"/>
  <pageSetup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20"/>
  <sheetViews>
    <sheetView tabSelected="1" workbookViewId="0">
      <selection activeCell="O35" sqref="O35"/>
    </sheetView>
  </sheetViews>
  <sheetFormatPr defaultColWidth="14.5" defaultRowHeight="14.3" x14ac:dyDescent="0.25"/>
  <cols>
    <col min="1" max="1" width="20.375" style="1" customWidth="1"/>
    <col min="2" max="2" width="8.375" style="1" customWidth="1"/>
    <col min="3" max="3" width="8.5" style="1" customWidth="1"/>
    <col min="4" max="7" width="14.5" style="1" hidden="1" customWidth="1"/>
    <col min="8" max="8" width="7.375" style="1" customWidth="1"/>
    <col min="9" max="16384" width="14.5" style="1"/>
  </cols>
  <sheetData>
    <row r="1" spans="1:15" s="2" customFormat="1" x14ac:dyDescent="0.25">
      <c r="A1" s="1" t="s">
        <v>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25">
      <c r="A2" s="1" t="s">
        <v>5</v>
      </c>
      <c r="B2" s="1">
        <v>50</v>
      </c>
      <c r="C2" s="1">
        <v>48</v>
      </c>
      <c r="H2" s="1">
        <v>52</v>
      </c>
    </row>
    <row r="3" spans="1:15" x14ac:dyDescent="0.25">
      <c r="A3" s="5" t="s">
        <v>6</v>
      </c>
      <c r="B3" s="5">
        <v>50</v>
      </c>
      <c r="C3" s="5">
        <v>50</v>
      </c>
      <c r="D3" s="5"/>
      <c r="E3" s="5"/>
      <c r="F3" s="5"/>
      <c r="G3" s="5"/>
      <c r="H3" s="5">
        <v>50</v>
      </c>
    </row>
    <row r="4" spans="1:15" x14ac:dyDescent="0.25">
      <c r="A4" s="5" t="s">
        <v>7</v>
      </c>
      <c r="B4" s="6">
        <f>20/252</f>
        <v>7.9365079365079361E-2</v>
      </c>
      <c r="C4" s="6">
        <f>20/252</f>
        <v>7.9365079365079361E-2</v>
      </c>
      <c r="D4" s="5"/>
      <c r="E4" s="5"/>
      <c r="F4" s="5"/>
      <c r="G4" s="5"/>
      <c r="H4" s="6">
        <f>20/252</f>
        <v>7.9365079365079361E-2</v>
      </c>
      <c r="I4" s="3"/>
    </row>
    <row r="5" spans="1:15" x14ac:dyDescent="0.25">
      <c r="A5" s="5" t="s">
        <v>8</v>
      </c>
      <c r="B5" s="5">
        <v>0</v>
      </c>
      <c r="C5" s="5">
        <v>0</v>
      </c>
      <c r="D5" s="5"/>
      <c r="E5" s="5"/>
      <c r="F5" s="5"/>
      <c r="G5" s="5"/>
      <c r="H5" s="5">
        <v>0</v>
      </c>
    </row>
    <row r="6" spans="1:15" x14ac:dyDescent="0.25">
      <c r="A6" s="5" t="s">
        <v>12</v>
      </c>
      <c r="B6" s="5">
        <v>0.15</v>
      </c>
      <c r="C6" s="5">
        <v>0.15</v>
      </c>
      <c r="D6" s="5"/>
      <c r="E6" s="5"/>
      <c r="F6" s="5"/>
      <c r="G6" s="5"/>
      <c r="H6" s="5">
        <v>0.15</v>
      </c>
    </row>
    <row r="8" spans="1:15" x14ac:dyDescent="0.25">
      <c r="A8" s="1" t="s">
        <v>16</v>
      </c>
    </row>
    <row r="9" spans="1:15" x14ac:dyDescent="0.25">
      <c r="A9" s="5" t="s">
        <v>9</v>
      </c>
      <c r="B9" s="6">
        <f>++B3*EXP(-B5*B4)</f>
        <v>50</v>
      </c>
      <c r="C9" s="6">
        <f>++C3*EXP(-C5*C4)</f>
        <v>50</v>
      </c>
      <c r="D9" s="5"/>
      <c r="E9" s="5"/>
      <c r="F9" s="5"/>
      <c r="G9" s="5"/>
      <c r="H9" s="6">
        <f>++H3*EXP(-H5*H4)</f>
        <v>50</v>
      </c>
    </row>
    <row r="10" spans="1:15" x14ac:dyDescent="0.25">
      <c r="A10" s="5" t="s">
        <v>13</v>
      </c>
      <c r="B10" s="6">
        <f>+B6*B4^0.5</f>
        <v>4.2257712736425826E-2</v>
      </c>
      <c r="C10" s="6">
        <f>+C6*C4^0.5</f>
        <v>4.2257712736425826E-2</v>
      </c>
      <c r="D10" s="5"/>
      <c r="E10" s="5"/>
      <c r="F10" s="5"/>
      <c r="G10" s="5"/>
      <c r="H10" s="6">
        <f>+H6*H4^0.5</f>
        <v>4.2257712736425826E-2</v>
      </c>
    </row>
    <row r="11" spans="1:15" x14ac:dyDescent="0.25">
      <c r="A11" s="5" t="s">
        <v>1</v>
      </c>
      <c r="B11" s="6">
        <f>++(LN(B2/B3)+(B5+B6*B6/2)*B4)/(B6*B4^0.5)</f>
        <v>2.1128856368212913E-2</v>
      </c>
      <c r="C11" s="6">
        <f>++(LN(C2/C3)+(C5+C6*C6/2)*C4)/(C6*C4^0.5)</f>
        <v>-0.94489584958012685</v>
      </c>
      <c r="D11" s="5"/>
      <c r="E11" s="5"/>
      <c r="F11" s="5"/>
      <c r="G11" s="5"/>
      <c r="H11" s="6">
        <f>++(LN(H2/H3)+(H5+H6*H6/2)*H4)/(H6*H4^0.5)</f>
        <v>0.9492603290277204</v>
      </c>
    </row>
    <row r="12" spans="1:15" x14ac:dyDescent="0.25">
      <c r="A12" s="5" t="s">
        <v>2</v>
      </c>
      <c r="B12" s="6">
        <f>+B11-B10</f>
        <v>-2.1128856368212913E-2</v>
      </c>
      <c r="C12" s="6">
        <f>+C11-C10</f>
        <v>-0.98715356231655271</v>
      </c>
      <c r="D12" s="5"/>
      <c r="E12" s="5"/>
      <c r="F12" s="5"/>
      <c r="G12" s="5"/>
      <c r="H12" s="6">
        <f>+H11-H10</f>
        <v>0.90700261629129453</v>
      </c>
    </row>
    <row r="13" spans="1:15" x14ac:dyDescent="0.25">
      <c r="A13" s="2" t="s">
        <v>10</v>
      </c>
      <c r="B13" s="4">
        <f>_xlfn.NORM.S.DIST(B11,TRUE)</f>
        <v>0.50842856701162198</v>
      </c>
      <c r="C13" s="4">
        <f>_xlfn.NORM.S.DIST(C11,TRUE)</f>
        <v>0.17235602533194622</v>
      </c>
      <c r="H13" s="4">
        <f>_xlfn.NORM.S.DIST(H11,TRUE)</f>
        <v>0.82875588755933149</v>
      </c>
    </row>
    <row r="14" spans="1:15" x14ac:dyDescent="0.25">
      <c r="A14" s="5" t="s">
        <v>11</v>
      </c>
      <c r="B14" s="6">
        <f>_xlfn.NORM.S.DIST(B12,TRUE)*B9</f>
        <v>24.578571649418905</v>
      </c>
      <c r="C14" s="6">
        <f>_xlfn.NORM.S.DIST(C12,TRUE)*C9</f>
        <v>8.0891840772625532</v>
      </c>
      <c r="D14" s="5"/>
      <c r="E14" s="5"/>
      <c r="F14" s="5"/>
      <c r="G14" s="5"/>
      <c r="H14" s="6">
        <f>_xlfn.NORM.S.DIST(H12,TRUE)*H9</f>
        <v>40.889864657590905</v>
      </c>
    </row>
    <row r="15" spans="1:15" x14ac:dyDescent="0.25">
      <c r="A15" s="5"/>
      <c r="B15" s="6"/>
      <c r="C15" s="6"/>
      <c r="D15" s="5"/>
      <c r="E15" s="5"/>
      <c r="F15" s="5"/>
      <c r="G15" s="5"/>
      <c r="H15" s="6"/>
    </row>
    <row r="16" spans="1:15" x14ac:dyDescent="0.25">
      <c r="A16" s="2" t="s">
        <v>3</v>
      </c>
      <c r="B16" s="4">
        <f>+B13*B2-B14</f>
        <v>0.84285670116219435</v>
      </c>
      <c r="C16" s="4">
        <f>+C13*C2-C14</f>
        <v>0.18390513867086433</v>
      </c>
      <c r="H16" s="4">
        <f>+H13*H2-H14</f>
        <v>2.205441495494334</v>
      </c>
    </row>
    <row r="17" spans="1:8" x14ac:dyDescent="0.25">
      <c r="A17" s="5" t="s">
        <v>4</v>
      </c>
      <c r="B17" s="6">
        <f>+B16+B9-B2</f>
        <v>0.8428567011621908</v>
      </c>
      <c r="C17" s="6">
        <f>+C16+C9-C2</f>
        <v>2.1839051386708661</v>
      </c>
      <c r="D17" s="5"/>
      <c r="E17" s="5"/>
      <c r="F17" s="5"/>
      <c r="G17" s="5"/>
      <c r="H17" s="6">
        <f>+H16+H9-H2</f>
        <v>0.20544149549433399</v>
      </c>
    </row>
    <row r="18" spans="1:8" x14ac:dyDescent="0.25">
      <c r="A18" s="1" t="s">
        <v>17</v>
      </c>
      <c r="C18" s="8">
        <f>C2-$B$2</f>
        <v>-2</v>
      </c>
      <c r="D18" s="8">
        <f t="shared" ref="D18:H18" si="0">D2-$B$2</f>
        <v>-50</v>
      </c>
      <c r="E18" s="8">
        <f t="shared" si="0"/>
        <v>-50</v>
      </c>
      <c r="F18" s="8">
        <f t="shared" si="0"/>
        <v>-50</v>
      </c>
      <c r="G18" s="8">
        <f t="shared" si="0"/>
        <v>-50</v>
      </c>
      <c r="H18" s="8">
        <f t="shared" si="0"/>
        <v>2</v>
      </c>
    </row>
    <row r="19" spans="1:8" x14ac:dyDescent="0.25">
      <c r="A19" s="7" t="s">
        <v>18</v>
      </c>
      <c r="C19" s="8">
        <f>C16-$B$16</f>
        <v>-0.65895156249133002</v>
      </c>
      <c r="D19" s="8">
        <f t="shared" ref="D19:H19" si="1">D16-$B$16</f>
        <v>-0.84285670116219435</v>
      </c>
      <c r="E19" s="8">
        <f t="shared" si="1"/>
        <v>-0.84285670116219435</v>
      </c>
      <c r="F19" s="8">
        <f t="shared" si="1"/>
        <v>-0.84285670116219435</v>
      </c>
      <c r="G19" s="8">
        <f t="shared" si="1"/>
        <v>-0.84285670116219435</v>
      </c>
      <c r="H19" s="8">
        <f t="shared" si="1"/>
        <v>1.3625847943321396</v>
      </c>
    </row>
    <row r="20" spans="1:8" x14ac:dyDescent="0.25">
      <c r="A20" s="1" t="s">
        <v>19</v>
      </c>
      <c r="C20" s="8">
        <f>C19/C18</f>
        <v>0.32947578124566501</v>
      </c>
      <c r="D20" s="8">
        <f t="shared" ref="D20:H20" si="2">D19/D18</f>
        <v>1.6857134023243889E-2</v>
      </c>
      <c r="E20" s="8">
        <f t="shared" si="2"/>
        <v>1.6857134023243889E-2</v>
      </c>
      <c r="F20" s="8">
        <f t="shared" si="2"/>
        <v>1.6857134023243889E-2</v>
      </c>
      <c r="G20" s="8">
        <f t="shared" si="2"/>
        <v>1.6857134023243889E-2</v>
      </c>
      <c r="H20" s="8">
        <f t="shared" si="2"/>
        <v>0.68129239716606982</v>
      </c>
    </row>
  </sheetData>
  <pageMargins left="0.75" right="0.75" top="1" bottom="1" header="0.5" footer="0.5"/>
  <pageSetup orientation="portrait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Black-Scholes Value of Call</vt:lpstr>
      <vt:lpstr>Related material</vt:lpstr>
    </vt:vector>
  </TitlesOfParts>
  <Company>CGU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Black-Scholes Model for Value of Call Options Calculation</dc:title>
  <dc:creator>Jorge M. Otero</dc:creator>
  <cp:lastModifiedBy>Joel Hasbrouck</cp:lastModifiedBy>
  <dcterms:created xsi:type="dcterms:W3CDTF">2000-06-08T20:06:25Z</dcterms:created>
  <dcterms:modified xsi:type="dcterms:W3CDTF">2015-04-24T11:46:18Z</dcterms:modified>
</cp:coreProperties>
</file>